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2_03_OSTROV_dětské hřiště_sorela\0_Ostrov_dětské hřiště_Tylova_PD\0_rozpočet a výkaz\"/>
    </mc:Choice>
  </mc:AlternateContent>
  <bookViews>
    <workbookView xWindow="0" yWindow="0" windowWidth="28800" windowHeight="12435" activeTab="1"/>
  </bookViews>
  <sheets>
    <sheet name="Rekapitulace stavby" sheetId="1" r:id="rId1"/>
    <sheet name="2022-028 - Dětské hřiště,..." sheetId="2" r:id="rId2"/>
    <sheet name="Seznam figur" sheetId="3" r:id="rId3"/>
    <sheet name="Pokyny pro vyplnění" sheetId="4" r:id="rId4"/>
  </sheets>
  <definedNames>
    <definedName name="_xlnm._FilterDatabase" localSheetId="1" hidden="1">'2022-028 - Dětské hřiště,...'!$C$80:$K$268</definedName>
    <definedName name="_xlnm.Print_Titles" localSheetId="1">'2022-028 - Dětské hřiště,...'!$80:$80</definedName>
    <definedName name="_xlnm.Print_Titles" localSheetId="0">'Rekapitulace stavby'!$52:$52</definedName>
    <definedName name="_xlnm.Print_Titles" localSheetId="2">'Seznam figur'!$9:$9</definedName>
    <definedName name="_xlnm.Print_Area" localSheetId="1">'2022-028 - Dětské hřiště,...'!$C$4:$J$37,'2022-028 - Dětské hřiště,...'!$C$43:$J$64,'2022-028 - Dětské hřiště,...'!$C$70:$K$268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2">'Seznam figur'!$C$4:$G$31</definedName>
  </definedNames>
  <calcPr calcId="152511"/>
</workbook>
</file>

<file path=xl/calcChain.xml><?xml version="1.0" encoding="utf-8"?>
<calcChain xmlns="http://schemas.openxmlformats.org/spreadsheetml/2006/main">
  <c r="D7" i="3" l="1"/>
  <c r="J35" i="2"/>
  <c r="J34" i="2"/>
  <c r="AY55" i="1" s="1"/>
  <c r="J33" i="2"/>
  <c r="AX55" i="1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T241" i="2"/>
  <c r="R242" i="2"/>
  <c r="R241" i="2" s="1"/>
  <c r="P242" i="2"/>
  <c r="P241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17" i="2"/>
  <c r="BH217" i="2"/>
  <c r="BG217" i="2"/>
  <c r="BF217" i="2"/>
  <c r="T217" i="2"/>
  <c r="T216" i="2" s="1"/>
  <c r="R217" i="2"/>
  <c r="R216" i="2" s="1"/>
  <c r="P217" i="2"/>
  <c r="P216" i="2" s="1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BI94" i="2"/>
  <c r="BH94" i="2"/>
  <c r="BG94" i="2"/>
  <c r="BF94" i="2"/>
  <c r="T94" i="2"/>
  <c r="R94" i="2"/>
  <c r="P94" i="2"/>
  <c r="BI89" i="2"/>
  <c r="BH89" i="2"/>
  <c r="BG89" i="2"/>
  <c r="BF89" i="2"/>
  <c r="T89" i="2"/>
  <c r="R89" i="2"/>
  <c r="P89" i="2"/>
  <c r="BI84" i="2"/>
  <c r="BH84" i="2"/>
  <c r="BG84" i="2"/>
  <c r="BF84" i="2"/>
  <c r="T84" i="2"/>
  <c r="R84" i="2"/>
  <c r="P84" i="2"/>
  <c r="J78" i="2"/>
  <c r="J77" i="2"/>
  <c r="F77" i="2"/>
  <c r="F75" i="2"/>
  <c r="E73" i="2"/>
  <c r="J51" i="2"/>
  <c r="J50" i="2"/>
  <c r="F50" i="2"/>
  <c r="F48" i="2"/>
  <c r="E46" i="2"/>
  <c r="J16" i="2"/>
  <c r="E16" i="2"/>
  <c r="F51" i="2"/>
  <c r="J15" i="2"/>
  <c r="J10" i="2"/>
  <c r="J75" i="2" s="1"/>
  <c r="L50" i="1"/>
  <c r="AM50" i="1"/>
  <c r="AM49" i="1"/>
  <c r="L49" i="1"/>
  <c r="AM47" i="1"/>
  <c r="L47" i="1"/>
  <c r="L45" i="1"/>
  <c r="L44" i="1"/>
  <c r="BK184" i="2"/>
  <c r="J198" i="2"/>
  <c r="J179" i="2"/>
  <c r="J258" i="2"/>
  <c r="J251" i="2"/>
  <c r="BK233" i="2"/>
  <c r="BK213" i="2"/>
  <c r="BK267" i="2"/>
  <c r="J265" i="2"/>
  <c r="BK257" i="2"/>
  <c r="BK248" i="2"/>
  <c r="BK137" i="2"/>
  <c r="BK251" i="2"/>
  <c r="J155" i="2"/>
  <c r="J143" i="2"/>
  <c r="BK133" i="2"/>
  <c r="J171" i="2"/>
  <c r="J252" i="2"/>
  <c r="BK227" i="2"/>
  <c r="J192" i="2"/>
  <c r="J230" i="2"/>
  <c r="BK258" i="2"/>
  <c r="BK242" i="2"/>
  <c r="BK246" i="2"/>
  <c r="J184" i="2"/>
  <c r="J257" i="2"/>
  <c r="BK135" i="2"/>
  <c r="BK174" i="2"/>
  <c r="BK192" i="2"/>
  <c r="BK255" i="2"/>
  <c r="J263" i="2"/>
  <c r="BK123" i="2"/>
  <c r="J250" i="2"/>
  <c r="BK89" i="2"/>
  <c r="J261" i="2"/>
  <c r="BK149" i="2"/>
  <c r="BK247" i="2"/>
  <c r="J237" i="2"/>
  <c r="J145" i="2"/>
  <c r="BK154" i="2"/>
  <c r="BK211" i="2"/>
  <c r="J117" i="2"/>
  <c r="BK197" i="2"/>
  <c r="BK173" i="2"/>
  <c r="BK254" i="2"/>
  <c r="J120" i="2"/>
  <c r="J246" i="2"/>
  <c r="BK153" i="2"/>
  <c r="J84" i="2"/>
  <c r="BK144" i="2"/>
  <c r="BK159" i="2"/>
  <c r="J176" i="2"/>
  <c r="J255" i="2"/>
  <c r="BK157" i="2"/>
  <c r="BK178" i="2"/>
  <c r="BK250" i="2"/>
  <c r="BK160" i="2"/>
  <c r="J153" i="2"/>
  <c r="J163" i="2"/>
  <c r="BK230" i="2"/>
  <c r="J166" i="2"/>
  <c r="BK186" i="2"/>
  <c r="BK150" i="2"/>
  <c r="J135" i="2"/>
  <c r="J152" i="2"/>
  <c r="BK143" i="2"/>
  <c r="J181" i="2"/>
  <c r="J211" i="2"/>
  <c r="J161" i="2"/>
  <c r="J207" i="2"/>
  <c r="BK181" i="2"/>
  <c r="J149" i="2"/>
  <c r="J148" i="2"/>
  <c r="AS54" i="1"/>
  <c r="J178" i="2"/>
  <c r="J195" i="2"/>
  <c r="BK171" i="2"/>
  <c r="J242" i="2"/>
  <c r="J139" i="2"/>
  <c r="J150" i="2"/>
  <c r="J233" i="2"/>
  <c r="J249" i="2"/>
  <c r="J103" i="2"/>
  <c r="BK111" i="2"/>
  <c r="BK261" i="2"/>
  <c r="BK188" i="2"/>
  <c r="BK176" i="2"/>
  <c r="J182" i="2"/>
  <c r="J217" i="2"/>
  <c r="J188" i="2"/>
  <c r="BK195" i="2"/>
  <c r="BK166" i="2"/>
  <c r="J190" i="2"/>
  <c r="J203" i="2"/>
  <c r="J248" i="2"/>
  <c r="BK249" i="2"/>
  <c r="BK256" i="2"/>
  <c r="BK217" i="2"/>
  <c r="BK216" i="2" s="1"/>
  <c r="J216" i="2" s="1"/>
  <c r="J58" i="2" s="1"/>
  <c r="J174" i="2"/>
  <c r="J186" i="2"/>
  <c r="J156" i="2"/>
  <c r="BK182" i="2"/>
  <c r="BK145" i="2"/>
  <c r="BK108" i="2"/>
  <c r="BK152" i="2"/>
  <c r="J227" i="2"/>
  <c r="J247" i="2"/>
  <c r="J146" i="2"/>
  <c r="J141" i="2"/>
  <c r="BK146" i="2"/>
  <c r="J137" i="2"/>
  <c r="BK198" i="2"/>
  <c r="BK179" i="2"/>
  <c r="J133" i="2"/>
  <c r="J131" i="2"/>
  <c r="BK120" i="2"/>
  <c r="BK151" i="2"/>
  <c r="J159" i="2"/>
  <c r="BK161" i="2"/>
  <c r="BK163" i="2"/>
  <c r="BK117" i="2"/>
  <c r="BK190" i="2"/>
  <c r="BK156" i="2"/>
  <c r="J144" i="2"/>
  <c r="J160" i="2"/>
  <c r="BK125" i="2"/>
  <c r="BK94" i="2"/>
  <c r="BK141" i="2"/>
  <c r="J154" i="2"/>
  <c r="J173" i="2"/>
  <c r="BK139" i="2"/>
  <c r="J253" i="2"/>
  <c r="J197" i="2"/>
  <c r="BK253" i="2"/>
  <c r="J259" i="2"/>
  <c r="J123" i="2"/>
  <c r="J157" i="2"/>
  <c r="BK203" i="2"/>
  <c r="J147" i="2"/>
  <c r="BK131" i="2"/>
  <c r="BK148" i="2"/>
  <c r="J151" i="2"/>
  <c r="BK252" i="2"/>
  <c r="J129" i="2"/>
  <c r="J111" i="2"/>
  <c r="J213" i="2"/>
  <c r="BK103" i="2"/>
  <c r="J267" i="2"/>
  <c r="BK265" i="2"/>
  <c r="J108" i="2"/>
  <c r="BK263" i="2"/>
  <c r="J256" i="2"/>
  <c r="BK147" i="2"/>
  <c r="J254" i="2"/>
  <c r="BK237" i="2"/>
  <c r="BK259" i="2"/>
  <c r="BK129" i="2"/>
  <c r="BK207" i="2"/>
  <c r="BK155" i="2"/>
  <c r="J89" i="2"/>
  <c r="J94" i="2"/>
  <c r="BK84" i="2"/>
  <c r="J125" i="2"/>
  <c r="R83" i="2" l="1"/>
  <c r="R82" i="2" s="1"/>
  <c r="T226" i="2"/>
  <c r="BK260" i="2"/>
  <c r="J260" i="2" s="1"/>
  <c r="J63" i="2" s="1"/>
  <c r="T83" i="2"/>
  <c r="T82" i="2"/>
  <c r="BK226" i="2"/>
  <c r="J226" i="2" s="1"/>
  <c r="J59" i="2" s="1"/>
  <c r="R245" i="2"/>
  <c r="R244" i="2"/>
  <c r="BK83" i="2"/>
  <c r="P245" i="2"/>
  <c r="P244" i="2" s="1"/>
  <c r="P260" i="2"/>
  <c r="R226" i="2"/>
  <c r="T245" i="2"/>
  <c r="T244" i="2" s="1"/>
  <c r="T260" i="2"/>
  <c r="P83" i="2"/>
  <c r="P82" i="2"/>
  <c r="P81" i="2" s="1"/>
  <c r="AU55" i="1" s="1"/>
  <c r="AU54" i="1" s="1"/>
  <c r="P226" i="2"/>
  <c r="BK245" i="2"/>
  <c r="J245" i="2" s="1"/>
  <c r="J62" i="2" s="1"/>
  <c r="R260" i="2"/>
  <c r="BK241" i="2"/>
  <c r="J241" i="2" s="1"/>
  <c r="J60" i="2" s="1"/>
  <c r="F78" i="2"/>
  <c r="BE94" i="2"/>
  <c r="BE103" i="2"/>
  <c r="BE111" i="2"/>
  <c r="BE147" i="2"/>
  <c r="BE154" i="2"/>
  <c r="BE160" i="2"/>
  <c r="BE166" i="2"/>
  <c r="BE178" i="2"/>
  <c r="BE211" i="2"/>
  <c r="BE255" i="2"/>
  <c r="BE108" i="2"/>
  <c r="BE120" i="2"/>
  <c r="BE125" i="2"/>
  <c r="BE131" i="2"/>
  <c r="BE146" i="2"/>
  <c r="BE153" i="2"/>
  <c r="BE155" i="2"/>
  <c r="BE157" i="2"/>
  <c r="BE173" i="2"/>
  <c r="BE181" i="2"/>
  <c r="BE186" i="2"/>
  <c r="BE188" i="2"/>
  <c r="BE197" i="2"/>
  <c r="BE233" i="2"/>
  <c r="BE246" i="2"/>
  <c r="BE248" i="2"/>
  <c r="BE250" i="2"/>
  <c r="BE252" i="2"/>
  <c r="BE259" i="2"/>
  <c r="BE261" i="2"/>
  <c r="BE263" i="2"/>
  <c r="BE117" i="2"/>
  <c r="BE133" i="2"/>
  <c r="BE139" i="2"/>
  <c r="BE148" i="2"/>
  <c r="BE149" i="2"/>
  <c r="BE150" i="2"/>
  <c r="BE152" i="2"/>
  <c r="BE171" i="2"/>
  <c r="BE182" i="2"/>
  <c r="BE184" i="2"/>
  <c r="BE195" i="2"/>
  <c r="BE198" i="2"/>
  <c r="BE207" i="2"/>
  <c r="BE213" i="2"/>
  <c r="BE242" i="2"/>
  <c r="BE249" i="2"/>
  <c r="BE251" i="2"/>
  <c r="BE256" i="2"/>
  <c r="BE84" i="2"/>
  <c r="BE137" i="2"/>
  <c r="BE141" i="2"/>
  <c r="BE143" i="2"/>
  <c r="BE151" i="2"/>
  <c r="BE159" i="2"/>
  <c r="BE163" i="2"/>
  <c r="BE179" i="2"/>
  <c r="BE192" i="2"/>
  <c r="BE237" i="2"/>
  <c r="BE257" i="2"/>
  <c r="BE265" i="2"/>
  <c r="J48" i="2"/>
  <c r="BE89" i="2"/>
  <c r="BE123" i="2"/>
  <c r="BE129" i="2"/>
  <c r="BE135" i="2"/>
  <c r="BE161" i="2"/>
  <c r="BE217" i="2"/>
  <c r="BE253" i="2"/>
  <c r="BE254" i="2"/>
  <c r="BE258" i="2"/>
  <c r="BE267" i="2"/>
  <c r="BE144" i="2"/>
  <c r="BE145" i="2"/>
  <c r="BE156" i="2"/>
  <c r="BE174" i="2"/>
  <c r="BE176" i="2"/>
  <c r="BE190" i="2"/>
  <c r="BE203" i="2"/>
  <c r="BE227" i="2"/>
  <c r="BE230" i="2"/>
  <c r="BE247" i="2"/>
  <c r="J32" i="2"/>
  <c r="AW55" i="1"/>
  <c r="F32" i="2"/>
  <c r="BA55" i="1" s="1"/>
  <c r="BA54" i="1" s="1"/>
  <c r="W30" i="1" s="1"/>
  <c r="F33" i="2"/>
  <c r="BB55" i="1" s="1"/>
  <c r="BB54" i="1" s="1"/>
  <c r="AX54" i="1" s="1"/>
  <c r="F34" i="2"/>
  <c r="BC55" i="1" s="1"/>
  <c r="BC54" i="1" s="1"/>
  <c r="W32" i="1" s="1"/>
  <c r="F35" i="2"/>
  <c r="BD55" i="1" s="1"/>
  <c r="BD54" i="1" s="1"/>
  <c r="W33" i="1" s="1"/>
  <c r="T81" i="2" l="1"/>
  <c r="BK82" i="2"/>
  <c r="BK81" i="2" s="1"/>
  <c r="J81" i="2" s="1"/>
  <c r="J55" i="2" s="1"/>
  <c r="J82" i="2"/>
  <c r="J56" i="2"/>
  <c r="R81" i="2"/>
  <c r="BK244" i="2"/>
  <c r="J244" i="2"/>
  <c r="J61" i="2"/>
  <c r="J83" i="2"/>
  <c r="J57" i="2"/>
  <c r="W31" i="1"/>
  <c r="AY54" i="1"/>
  <c r="F31" i="2"/>
  <c r="AZ55" i="1" s="1"/>
  <c r="AZ54" i="1" s="1"/>
  <c r="AV54" i="1" s="1"/>
  <c r="AK29" i="1" s="1"/>
  <c r="AW54" i="1"/>
  <c r="AK30" i="1" s="1"/>
  <c r="J31" i="2"/>
  <c r="AV55" i="1" s="1"/>
  <c r="AT55" i="1" s="1"/>
  <c r="J28" i="2" l="1"/>
  <c r="AG55" i="1"/>
  <c r="AG54" i="1"/>
  <c r="AK26" i="1" s="1"/>
  <c r="AK35" i="1" s="1"/>
  <c r="W29" i="1"/>
  <c r="AT54" i="1"/>
  <c r="J37" i="2" l="1"/>
  <c r="AN54" i="1"/>
  <c r="AN55" i="1"/>
</calcChain>
</file>

<file path=xl/sharedStrings.xml><?xml version="1.0" encoding="utf-8"?>
<sst xmlns="http://schemas.openxmlformats.org/spreadsheetml/2006/main" count="2762" uniqueCount="727">
  <si>
    <t>Export Komplet</t>
  </si>
  <si>
    <t>VZ</t>
  </si>
  <si>
    <t>2.0</t>
  </si>
  <si>
    <t>ZAMOK</t>
  </si>
  <si>
    <t>False</t>
  </si>
  <si>
    <t>{e2f27527-08d2-4a73-bebd-4a8b99cd357f}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</si>
  <si>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</si>
  <si>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</si>
  <si>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</si>
  <si>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</si>
  <si>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</si>
  <si>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</si>
  <si>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</si>
  <si>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</si>
  <si>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2022/028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</si>
  <si>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</si>
  <si>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</si>
  <si>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Dětské hřiště, Tylova ul., Ostrov</t>
  </si>
  <si>
    <t>KSO:</t>
  </si>
  <si>
    <t/>
  </si>
  <si>
    <t>CC-CZ:</t>
  </si>
  <si>
    <t>Místo:</t>
  </si>
  <si>
    <t>Ostrov</t>
  </si>
  <si>
    <t>Datum:</t>
  </si>
  <si>
    <t>22. 4. 2022</t>
  </si>
  <si>
    <t>Zadavatel:</t>
  </si>
  <si>
    <t>IČ:</t>
  </si>
  <si>
    <t xml:space="preserve"> 00254843</t>
  </si>
  <si>
    <t>Město Ostrov</t>
  </si>
  <si>
    <t>DIČ:</t>
  </si>
  <si>
    <t>CZ 00254843</t>
  </si>
  <si>
    <t>Uchazeč:</t>
  </si>
  <si>
    <t>Vyplň údaj</t>
  </si>
  <si>
    <t>Projektant:</t>
  </si>
  <si>
    <t>72285931</t>
  </si>
  <si>
    <t>Ing. Kristýna Greinerová</t>
  </si>
  <si>
    <t>True</t>
  </si>
  <si>
    <t>Zpracovatel:</t>
  </si>
  <si>
    <t>60207108</t>
  </si>
  <si>
    <t>Kateřina Bačová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</si>
  <si>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</si>
  <si>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</si>
  <si>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</si>
  <si>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</si>
  <si>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</si>
  <si>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</si>
  <si>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</si>
  <si>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</si>
  <si>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</si>
  <si>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</si>
  <si>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</si>
  <si>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</si>
  <si>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</si>
  <si>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</si>
  <si>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</si>
  <si>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</si>
  <si>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</si>
  <si>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</si>
  <si>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</si>
  <si>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</si>
  <si>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</si>
  <si>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</si>
  <si>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</si>
  <si>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</si>
  <si>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</si>
  <si>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</si>
  <si>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</si>
  <si>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</si>
  <si>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</si>
  <si>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</si>
  <si>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</si>
  <si>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</si>
  <si>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</si>
  <si>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</si>
  <si>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</si>
  <si>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</si>
  <si>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</si>
  <si>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</si>
  <si>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</si>
  <si>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</si>
  <si>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</si>
  <si>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</si>
  <si>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</si>
  <si>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F001</t>
  </si>
  <si>
    <t>Trvalkový záhon</t>
  </si>
  <si>
    <t>m2</t>
  </si>
  <si>
    <t>46</t>
  </si>
  <si>
    <t>3</t>
  </si>
  <si>
    <t>2</t>
  </si>
  <si>
    <t>F002</t>
  </si>
  <si>
    <t>Parkový trávník</t>
  </si>
  <si>
    <t>230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</si>
  <si>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</si>
  <si>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</si>
  <si>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</si>
  <si>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</si>
  <si>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</si>
  <si>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</si>
  <si>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</si>
  <si>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</si>
  <si>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</si>
  <si>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998 - Přesun hmot</t>
  </si>
  <si>
    <t>PSV - PSV</t>
  </si>
  <si>
    <t xml:space="preserve">    799 - Herní prvky + grafika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</si>
  <si>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</si>
  <si>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</si>
  <si>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</si>
  <si>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</si>
  <si>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</si>
  <si>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</si>
  <si>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</si>
  <si>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</si>
  <si>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</si>
  <si>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</si>
  <si>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</si>
  <si>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</si>
  <si>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</si>
  <si>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</si>
  <si>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</si>
  <si>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</si>
  <si>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</si>
  <si>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</si>
  <si>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</si>
  <si>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</si>
  <si>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</si>
  <si>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CS ÚRS 2022 01</t>
  </si>
  <si>
    <t>4</t>
  </si>
  <si>
    <t>-391693784</t>
  </si>
  <si>
    <t>Online PSC</t>
  </si>
  <si>
    <t>https://podminky.urs.cz/item/CS_URS_2022_01/111301111</t>
  </si>
  <si>
    <t>VV</t>
  </si>
  <si>
    <t>"trvalkový  záhon"F001</t>
  </si>
  <si>
    <t>"dopadová plocha  "218,00</t>
  </si>
  <si>
    <t>Součet</t>
  </si>
  <si>
    <t>122251101</t>
  </si>
  <si>
    <t>Odkopávky a prokopávky nezapažené strojně v hornině třídy těžitelnosti I skupiny 3 do 20 m3</t>
  </si>
  <si>
    <t>m3</t>
  </si>
  <si>
    <t>1914506145</t>
  </si>
  <si>
    <t>https://podminky.urs.cz/item/CS_URS_2022_01/122251101</t>
  </si>
  <si>
    <t>"trvalkový  záhon"F001*0,05</t>
  </si>
  <si>
    <t>"dopadová plocha  "218,00*0,22</t>
  </si>
  <si>
    <t>133212811</t>
  </si>
  <si>
    <t>Hloubení nezapažených šachet ručně v horninách třídy těžitelnosti I skupiny 3, půdorysná plocha výkopu do 4 m2</t>
  </si>
  <si>
    <t>-1076510731</t>
  </si>
  <si>
    <t>https://podminky.urs.cz/item/CS_URS_2022_01/133212811</t>
  </si>
  <si>
    <t>"Kolotoč"0,30*0,30*1,00</t>
  </si>
  <si>
    <t>"dům"0,12</t>
  </si>
  <si>
    <t>"houpadlo pro dva"0,30*0,30*0,42</t>
  </si>
  <si>
    <t>"houpadlo pro jednoho"0,25*0,25*0,42</t>
  </si>
  <si>
    <t>"točidlo"0,30</t>
  </si>
  <si>
    <t>"trampolína"3,14*0,80*0,80*0,35</t>
  </si>
  <si>
    <t>162702111</t>
  </si>
  <si>
    <t>Vodorovné přemístění drnu na suchu na vzdálenost přes 5000 do 6000 m</t>
  </si>
  <si>
    <t>146436169</t>
  </si>
  <si>
    <t>https://podminky.urs.cz/item/CS_URS_2022_01/162702111</t>
  </si>
  <si>
    <t>5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</si>
  <si>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</si>
  <si>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</si>
  <si>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1418362247</t>
  </si>
  <si>
    <t>https://podminky.urs.cz/item/CS_URS_2022_01/162751113</t>
  </si>
  <si>
    <t>"výkopy"50,26+1,277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</si>
  <si>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</si>
  <si>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</si>
  <si>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</si>
  <si>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</si>
  <si>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-1432609104</t>
  </si>
  <si>
    <t>https://podminky.urs.cz/item/CS_URS_2022_01/171201231</t>
  </si>
  <si>
    <t>51,535</t>
  </si>
  <si>
    <t>264,00*0,10</t>
  </si>
  <si>
    <t>77,935*1,6 'Přepočtené koeficientem množství</t>
  </si>
  <si>
    <t>7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</si>
  <si>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</si>
  <si>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</si>
  <si>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-716059246</t>
  </si>
  <si>
    <t>https://podminky.urs.cz/item/CS_URS_2022_01/181111111</t>
  </si>
  <si>
    <t>F001+F002</t>
  </si>
  <si>
    <t>8</t>
  </si>
  <si>
    <t>181411131</t>
  </si>
  <si>
    <t>Založení trávníku na půdě předem připravené plochy do 1000 m2 výsevem včetně utažení parkového v rovině nebo na svahu do 1:5</t>
  </si>
  <si>
    <t>-696490072</t>
  </si>
  <si>
    <t>https://podminky.urs.cz/item/CS_URS_2022_01/181411131</t>
  </si>
  <si>
    <t>9</t>
  </si>
  <si>
    <t>M</t>
  </si>
  <si>
    <t>00572410</t>
  </si>
  <si>
    <t>osivo směs travní parková</t>
  </si>
  <si>
    <t>kg</t>
  </si>
  <si>
    <t>1856538127</t>
  </si>
  <si>
    <t>230*0,03 'Přepočtené koeficientem množství</t>
  </si>
  <si>
    <t>10</t>
  </si>
  <si>
    <t>182303111</t>
  </si>
  <si>
    <t>Doplnění zeminy nebo substrátu na travnatých plochách tloušťky do 50 mm v rovině nebo na svahu do 1:5</t>
  </si>
  <si>
    <t>1258391284</t>
  </si>
  <si>
    <t>https://podminky.urs.cz/item/CS_URS_2022_01/182303111</t>
  </si>
  <si>
    <t>"substrát  do trvalkového záhonu tl.10cm"</t>
  </si>
  <si>
    <t>F001*2</t>
  </si>
  <si>
    <t>11</t>
  </si>
  <si>
    <t>10371500</t>
  </si>
  <si>
    <t>substrát pro trávníky VL</t>
  </si>
  <si>
    <t>1052534638</t>
  </si>
  <si>
    <t>92*0,051 'Přepočtené koeficientem množství</t>
  </si>
  <si>
    <t>12</t>
  </si>
  <si>
    <t>183101215</t>
  </si>
  <si>
    <t>Hloubení jamek pro vysazování rostlin v zemině tř.1 až 4 s výměnou půdy z 50% v rovině nebo na svahu do 1:5, objemu přes 0,125 do 0,40 m3</t>
  </si>
  <si>
    <t>kus</t>
  </si>
  <si>
    <t>235012353</t>
  </si>
  <si>
    <t>https://podminky.urs.cz/item/CS_URS_2022_01/183101215</t>
  </si>
  <si>
    <t>13</t>
  </si>
  <si>
    <t>-48726852</t>
  </si>
  <si>
    <t>3*0,2 'Přepočtené koeficientem množství</t>
  </si>
  <si>
    <t>14</t>
  </si>
  <si>
    <t>183101221</t>
  </si>
  <si>
    <t>Hloubení jamek pro vysazování rostlin v zemině tř.1 až 4 s výměnou půdy z 50% v rovině nebo na svahu do 1:5, objemu přes 0,40 do 1,00 m3</t>
  </si>
  <si>
    <t>124789621</t>
  </si>
  <si>
    <t>https://podminky.urs.cz/item/CS_URS_2022_01/183101221</t>
  </si>
  <si>
    <t>1025540987</t>
  </si>
  <si>
    <t>1*0,5 'Přepočtené koeficientem množství</t>
  </si>
  <si>
    <t>16</t>
  </si>
  <si>
    <t>183111111</t>
  </si>
  <si>
    <t>Hloubení jamek pro vysazování rostlin v zemině tř.1 až 4 bez výměny půdy v rovině nebo na svahu do 1:5, objemu do 0,002 m3</t>
  </si>
  <si>
    <t>561233205</t>
  </si>
  <si>
    <t>https://podminky.urs.cz/item/CS_URS_2022_01/183111111</t>
  </si>
  <si>
    <t>17</t>
  </si>
  <si>
    <t>183211312</t>
  </si>
  <si>
    <t>Výsadba květin do připravené půdy se zalitím do připravené půdy, se zalitím trvalek prostokořenných</t>
  </si>
  <si>
    <t>-1739638631</t>
  </si>
  <si>
    <t>https://podminky.urs.cz/item/CS_URS_2022_01/183211312</t>
  </si>
  <si>
    <t>18</t>
  </si>
  <si>
    <t>026-001</t>
  </si>
  <si>
    <t>906875023</t>
  </si>
  <si>
    <t>19</t>
  </si>
  <si>
    <t>026-002</t>
  </si>
  <si>
    <t>-2084651629</t>
  </si>
  <si>
    <t>20</t>
  </si>
  <si>
    <t>026-003</t>
  </si>
  <si>
    <t>-997628263</t>
  </si>
  <si>
    <t>026-004</t>
  </si>
  <si>
    <t>-303212005</t>
  </si>
  <si>
    <t>22</t>
  </si>
  <si>
    <t>026-005</t>
  </si>
  <si>
    <t>-210805678</t>
  </si>
  <si>
    <t>23</t>
  </si>
  <si>
    <t>026-006</t>
  </si>
  <si>
    <t>-879775655</t>
  </si>
  <si>
    <t>24</t>
  </si>
  <si>
    <t>026-007</t>
  </si>
  <si>
    <t>1032300070</t>
  </si>
  <si>
    <t>25</t>
  </si>
  <si>
    <t>026-008</t>
  </si>
  <si>
    <t>-1962588489</t>
  </si>
  <si>
    <t>26</t>
  </si>
  <si>
    <t>026-009</t>
  </si>
  <si>
    <t>35613518</t>
  </si>
  <si>
    <t>27</t>
  </si>
  <si>
    <t>026-010</t>
  </si>
  <si>
    <t>-1449264862</t>
  </si>
  <si>
    <t>28</t>
  </si>
  <si>
    <t>026-011</t>
  </si>
  <si>
    <t>232075010</t>
  </si>
  <si>
    <t>29</t>
  </si>
  <si>
    <t>026-012</t>
  </si>
  <si>
    <t>-1804269497</t>
  </si>
  <si>
    <t>30</t>
  </si>
  <si>
    <t>026-013</t>
  </si>
  <si>
    <t>1361332872</t>
  </si>
  <si>
    <t>31</t>
  </si>
  <si>
    <t>026-014</t>
  </si>
  <si>
    <t>-1888202489</t>
  </si>
  <si>
    <t>32</t>
  </si>
  <si>
    <t>183211313</t>
  </si>
  <si>
    <t>Výsadba květin do připravené půdy se zalitím do připravené půdy, se zalitím cibulí nebo hlíz</t>
  </si>
  <si>
    <t>-1933061521</t>
  </si>
  <si>
    <t>https://podminky.urs.cz/item/CS_URS_2022_01/183211313</t>
  </si>
  <si>
    <t>33</t>
  </si>
  <si>
    <t>026-015</t>
  </si>
  <si>
    <t>1319388985</t>
  </si>
  <si>
    <t>34</t>
  </si>
  <si>
    <t>026-016</t>
  </si>
  <si>
    <t>480111443</t>
  </si>
  <si>
    <t>35</t>
  </si>
  <si>
    <t>1-100</t>
  </si>
  <si>
    <t>Hydrogel</t>
  </si>
  <si>
    <t>891799614</t>
  </si>
  <si>
    <t>1*0,80</t>
  </si>
  <si>
    <t>36</t>
  </si>
  <si>
    <t>183403114</t>
  </si>
  <si>
    <t>Obdělání půdy kultivátorováním v rovině nebo na svahu do 1:5</t>
  </si>
  <si>
    <t>295494712</t>
  </si>
  <si>
    <t>https://podminky.urs.cz/item/CS_URS_2022_01/183403114</t>
  </si>
  <si>
    <t>37</t>
  </si>
  <si>
    <t>183403153</t>
  </si>
  <si>
    <t>Obdělání půdy hrabáním v rovině nebo na svahu do 1:5</t>
  </si>
  <si>
    <t>-1558637173</t>
  </si>
  <si>
    <t>https://podminky.urs.cz/item/CS_URS_2022_01/183403153</t>
  </si>
  <si>
    <t>F002*3</t>
  </si>
  <si>
    <t>38</t>
  </si>
  <si>
    <t>184102115</t>
  </si>
  <si>
    <t>Výsadba dřeviny s balem do předem vyhloubené jamky se zalitím v rovině nebo na svahu do 1:5, při průměru balu přes 500 do 600 mm</t>
  </si>
  <si>
    <t>-1606007185</t>
  </si>
  <si>
    <t>https://podminky.urs.cz/item/CS_URS_2022_01/184102115</t>
  </si>
  <si>
    <t>39</t>
  </si>
  <si>
    <t>026-018</t>
  </si>
  <si>
    <t xml:space="preserve">Amelanchier lamarckii, vck, vel. 250/300_x000D_
</t>
  </si>
  <si>
    <t>250784999</t>
  </si>
  <si>
    <t>40</t>
  </si>
  <si>
    <t>522062505</t>
  </si>
  <si>
    <t>3*0,32</t>
  </si>
  <si>
    <t>41</t>
  </si>
  <si>
    <t>184102116</t>
  </si>
  <si>
    <t>Výsadba dřeviny s balem do předem vyhloubené jamky se zalitím v rovině nebo na svahu do 1:5, při průměru balu přes 600 do 800 mm</t>
  </si>
  <si>
    <t>1889220995</t>
  </si>
  <si>
    <t>https://podminky.urs.cz/item/CS_URS_2022_01/184102116</t>
  </si>
  <si>
    <t>42</t>
  </si>
  <si>
    <t>026-017</t>
  </si>
  <si>
    <t xml:space="preserve">Liquidambar styraciflua, vel. 14/16_x000D_
</t>
  </si>
  <si>
    <t>-2100193982</t>
  </si>
  <si>
    <t>43</t>
  </si>
  <si>
    <t>184215113</t>
  </si>
  <si>
    <t>Ukotvení dřeviny kůly jedním kůlem, délky přes 2 do 3 m</t>
  </si>
  <si>
    <t>-611426055</t>
  </si>
  <si>
    <t>https://podminky.urs.cz/item/CS_URS_2022_01/184215113</t>
  </si>
  <si>
    <t>44</t>
  </si>
  <si>
    <t>60591255</t>
  </si>
  <si>
    <t>kůl vyvazovací dřevěný impregnovaný D 8cm dl 2,5m</t>
  </si>
  <si>
    <t>1817081400</t>
  </si>
  <si>
    <t>45</t>
  </si>
  <si>
    <t>60591320</t>
  </si>
  <si>
    <t>kulatina odkorněná D 7-15cm do dl 5m</t>
  </si>
  <si>
    <t>m</t>
  </si>
  <si>
    <t>-535797488</t>
  </si>
  <si>
    <t>184215133</t>
  </si>
  <si>
    <t>Ukotvení dřeviny kůly třemi kůly, délky přes 2 do 3 m</t>
  </si>
  <si>
    <t>-709946597</t>
  </si>
  <si>
    <t>https://podminky.urs.cz/item/CS_URS_2022_01/184215133</t>
  </si>
  <si>
    <t>47</t>
  </si>
  <si>
    <t>-979341128</t>
  </si>
  <si>
    <t>1*3 'Přepočtené koeficientem množství</t>
  </si>
  <si>
    <t>48</t>
  </si>
  <si>
    <t>-258830157</t>
  </si>
  <si>
    <t>3*1,5 'Přepočtené koeficientem množství</t>
  </si>
  <si>
    <t>49</t>
  </si>
  <si>
    <t>184215412</t>
  </si>
  <si>
    <t>Zhotovení závlahové mísy u solitérních dřevin v rovině nebo na svahu do 1:5, o průměru mísy přes 0,5 do 1 m</t>
  </si>
  <si>
    <t>345746931</t>
  </si>
  <si>
    <t>https://podminky.urs.cz/item/CS_URS_2022_01/184215412</t>
  </si>
  <si>
    <t>50</t>
  </si>
  <si>
    <t>184802111</t>
  </si>
  <si>
    <t>Chemické odplevelení půdy před založením kultury, trávníku nebo zpevněných ploch o výměře jednotlivě přes 20 m2 v rovině nebo na svahu do 1:5 postřikem na široko</t>
  </si>
  <si>
    <t>-302236400</t>
  </si>
  <si>
    <t>https://podminky.urs.cz/item/CS_URS_2022_01/184802111</t>
  </si>
  <si>
    <t>51</t>
  </si>
  <si>
    <t>184813111</t>
  </si>
  <si>
    <t>Ošetřování a ochrana stromů proti škodám způsobeným zvěří nátěrem nebo postřikem</t>
  </si>
  <si>
    <t>778003165</t>
  </si>
  <si>
    <t>https://podminky.urs.cz/item/CS_URS_2022_01/184813111</t>
  </si>
  <si>
    <t>52</t>
  </si>
  <si>
    <t>026-201</t>
  </si>
  <si>
    <t>Ochranný nátěr na stromy proti okusu</t>
  </si>
  <si>
    <t>l</t>
  </si>
  <si>
    <t>-1662214041</t>
  </si>
  <si>
    <t>53</t>
  </si>
  <si>
    <t>184911151</t>
  </si>
  <si>
    <t>Mulčování záhonů kačírkem nebo drceným kamenivem tloušťky mulče přes 20 do 50 mm v rovině nebo na svahu do 1:5</t>
  </si>
  <si>
    <t>-2127086968</t>
  </si>
  <si>
    <t>https://podminky.urs.cz/item/CS_URS_2022_01/184911151</t>
  </si>
  <si>
    <t>"stromy"4*3,14*0,50*0,50</t>
  </si>
  <si>
    <t>54</t>
  </si>
  <si>
    <t>10391100</t>
  </si>
  <si>
    <t>kůra mulčovací VL</t>
  </si>
  <si>
    <t>1560629648</t>
  </si>
  <si>
    <t>F001*0,05</t>
  </si>
  <si>
    <t>"stromy"4*3,14*0,50*0,50*0,10</t>
  </si>
  <si>
    <t>55</t>
  </si>
  <si>
    <t>185802124</t>
  </si>
  <si>
    <t>Hnojení půdy nebo trávníku na svahu přes 1:5 do 1:2 umělým hnojivem s rozdělením k jednotlivým rostlinám</t>
  </si>
  <si>
    <t>1922168540</t>
  </si>
  <si>
    <t>https://podminky.urs.cz/item/CS_URS_2022_01/185802124</t>
  </si>
  <si>
    <t>4*5*0,01/1000</t>
  </si>
  <si>
    <t>56</t>
  </si>
  <si>
    <t>25191155</t>
  </si>
  <si>
    <t>hnojivo průmyslové</t>
  </si>
  <si>
    <t>-1311622548</t>
  </si>
  <si>
    <t>6,66666666666667*0,03 'Přepočtené koeficientem množství</t>
  </si>
  <si>
    <t>57</t>
  </si>
  <si>
    <t>185804311</t>
  </si>
  <si>
    <t>Zalití rostlin vodou plochy záhonů jednotlivě do 20 m2</t>
  </si>
  <si>
    <t>-1876265762</t>
  </si>
  <si>
    <t>https://podminky.urs.cz/item/CS_URS_2022_01/185804311</t>
  </si>
  <si>
    <t>"stromy" 4*50,00/1000</t>
  </si>
  <si>
    <t>Zakládání</t>
  </si>
  <si>
    <t>58</t>
  </si>
  <si>
    <t>275313711</t>
  </si>
  <si>
    <t>Základy z betonu prostého patky a bloky z betonu kamenem neprokládaného tř. C 20/25</t>
  </si>
  <si>
    <t>-187985841</t>
  </si>
  <si>
    <t>https://podminky.urs.cz/item/CS_URS_2022_01/275313711</t>
  </si>
  <si>
    <t>"trampolína"0,10</t>
  </si>
  <si>
    <t>Komunikace pozemní</t>
  </si>
  <si>
    <t>59</t>
  </si>
  <si>
    <t>564801011</t>
  </si>
  <si>
    <t>Podklad ze štěrkodrti ŠD s rozprostřením a zhutněním plochy jednotlivě do 100 m2, po zhutnění tl. 30 mm</t>
  </si>
  <si>
    <t>-758864849</t>
  </si>
  <si>
    <t>https://podminky.urs.cz/item/CS_URS_2022_01/564801011</t>
  </si>
  <si>
    <t>"dopadová plocha  fr. 0-4mm"218,00</t>
  </si>
  <si>
    <t>60</t>
  </si>
  <si>
    <t>564851014</t>
  </si>
  <si>
    <t>Podklad ze štěrkodrti ŠD s rozprostřením a zhutněním plochy jednotlivě do 100 m2, po zhutnění tl. 180 mm</t>
  </si>
  <si>
    <t>1600820138</t>
  </si>
  <si>
    <t>https://podminky.urs.cz/item/CS_URS_2022_01/564851014</t>
  </si>
  <si>
    <t>"dopadová plocha  fr. 0-32mm"218,00</t>
  </si>
  <si>
    <t>61</t>
  </si>
  <si>
    <t>579211136</t>
  </si>
  <si>
    <t>Venkovní lité pryžové povrchy na betonový podklad dvouvrstvé tloušťky 17 mm s impregnací podkladu, prováděné ručně plochy do 300 m2 dvě barvy (střed a výběhy) ostatní</t>
  </si>
  <si>
    <t>-982961416</t>
  </si>
  <si>
    <t>https://podminky.urs.cz/item/CS_URS_2022_01/579211136</t>
  </si>
  <si>
    <t>"LITÝ PRYŽOVÝ (EPDM) POVRCH + AROMATICKÉ POJIVO, MIX BÉŽOVÁ + KRÉMOVÁ"</t>
  </si>
  <si>
    <t>80,00</t>
  </si>
  <si>
    <t>62</t>
  </si>
  <si>
    <t>-1629630814</t>
  </si>
  <si>
    <t>"LITÝ PRYŽOVÝ (EPDM) POVRCH + AROMATICKÉ POJIVO, MIX ORANŽOVÁ + BÉŽOVÁ"</t>
  </si>
  <si>
    <t>133,00</t>
  </si>
  <si>
    <t>998</t>
  </si>
  <si>
    <t>Přesun hmot</t>
  </si>
  <si>
    <t>63</t>
  </si>
  <si>
    <t>998222012</t>
  </si>
  <si>
    <t>Přesun hmot pro tělovýchovné plochy dopravní vzdálenost do 200 m</t>
  </si>
  <si>
    <t>1070380667</t>
  </si>
  <si>
    <t>https://podminky.urs.cz/item/CS_URS_2022_01/998222012</t>
  </si>
  <si>
    <t>PSV</t>
  </si>
  <si>
    <t>799</t>
  </si>
  <si>
    <t>Herní prvky + grafika</t>
  </si>
  <si>
    <t>64</t>
  </si>
  <si>
    <t>799-001</t>
  </si>
  <si>
    <t>Kolotoč pro batolata - D+M</t>
  </si>
  <si>
    <t>1896310587</t>
  </si>
  <si>
    <t>65</t>
  </si>
  <si>
    <t>799-002</t>
  </si>
  <si>
    <t>Dům v koruně stromu - D+M</t>
  </si>
  <si>
    <t>356424533</t>
  </si>
  <si>
    <t>66</t>
  </si>
  <si>
    <t>799-003</t>
  </si>
  <si>
    <t>Houpadlo pro dva - D+M</t>
  </si>
  <si>
    <t>1352777902</t>
  </si>
  <si>
    <t>67</t>
  </si>
  <si>
    <t>799-004</t>
  </si>
  <si>
    <t>Houpadlo pro jednoho - D+M</t>
  </si>
  <si>
    <t>1000673902</t>
  </si>
  <si>
    <t>68</t>
  </si>
  <si>
    <t>799-005</t>
  </si>
  <si>
    <t>Točidlo - D+M</t>
  </si>
  <si>
    <t>-239422000</t>
  </si>
  <si>
    <t>69</t>
  </si>
  <si>
    <t>799-006</t>
  </si>
  <si>
    <t>Kruhová zemní trampolína - 112 cm - D+M</t>
  </si>
  <si>
    <t>311824547</t>
  </si>
  <si>
    <t>70</t>
  </si>
  <si>
    <t>799-007</t>
  </si>
  <si>
    <t>2D epdm grafika - beruška velká</t>
  </si>
  <si>
    <t>2089968724</t>
  </si>
  <si>
    <t>71</t>
  </si>
  <si>
    <t>799-008</t>
  </si>
  <si>
    <t>2D epdm grafika - beruška malá</t>
  </si>
  <si>
    <t>1272480120</t>
  </si>
  <si>
    <t>72</t>
  </si>
  <si>
    <t>799-009</t>
  </si>
  <si>
    <t>2D epdm grafika - světuška velká</t>
  </si>
  <si>
    <t>-108229270</t>
  </si>
  <si>
    <t>73</t>
  </si>
  <si>
    <t>799-010</t>
  </si>
  <si>
    <t>2D epdm grafika - světluška malá</t>
  </si>
  <si>
    <t>1208359225</t>
  </si>
  <si>
    <t>74</t>
  </si>
  <si>
    <t>799-011</t>
  </si>
  <si>
    <t>2D epdm grafika - kytka malá, růžová</t>
  </si>
  <si>
    <t>-656324839</t>
  </si>
  <si>
    <t>75</t>
  </si>
  <si>
    <t>799-012</t>
  </si>
  <si>
    <t>2D epdm grafika - kytka malá, modrá</t>
  </si>
  <si>
    <t>-252230372</t>
  </si>
  <si>
    <t>76</t>
  </si>
  <si>
    <t>799-013</t>
  </si>
  <si>
    <t>2D epdm grafika - kytka velká, růžová</t>
  </si>
  <si>
    <t>1588546047</t>
  </si>
  <si>
    <t>77</t>
  </si>
  <si>
    <t>799-014</t>
  </si>
  <si>
    <t>2D epdm grafika - kytka velká, modrá</t>
  </si>
  <si>
    <t>168998482</t>
  </si>
  <si>
    <t>VRN</t>
  </si>
  <si>
    <t>Vedlejší rozpočtové náklady</t>
  </si>
  <si>
    <t>78</t>
  </si>
  <si>
    <t>012002000</t>
  </si>
  <si>
    <t>Geodetické práce</t>
  </si>
  <si>
    <t>kompol</t>
  </si>
  <si>
    <t>1024</t>
  </si>
  <si>
    <t>-2007002070</t>
  </si>
  <si>
    <t>https://podminky.urs.cz/item/CS_URS_2022_01/012002000</t>
  </si>
  <si>
    <t>79</t>
  </si>
  <si>
    <t>013254000</t>
  </si>
  <si>
    <t>Dokumentace skutečného provedení stavby</t>
  </si>
  <si>
    <t>kompl</t>
  </si>
  <si>
    <t>1800461827</t>
  </si>
  <si>
    <t>https://podminky.urs.cz/item/CS_URS_2022_01/013254000</t>
  </si>
  <si>
    <t>80</t>
  </si>
  <si>
    <t>030001000</t>
  </si>
  <si>
    <t>Zařízení staveniště</t>
  </si>
  <si>
    <t>936538027</t>
  </si>
  <si>
    <t>https://podminky.urs.cz/item/CS_URS_2022_01/030001000</t>
  </si>
  <si>
    <t>81</t>
  </si>
  <si>
    <t>045303000</t>
  </si>
  <si>
    <t>Koordinační činnost</t>
  </si>
  <si>
    <t>2027948840</t>
  </si>
  <si>
    <t>https://podminky.urs.cz/item/CS_URS_2022_01/045303000</t>
  </si>
  <si>
    <t>SEZNAM FIGUR</t>
  </si>
  <si>
    <t>Výměra</t>
  </si>
  <si>
    <t>46,00</t>
  </si>
  <si>
    <t>Použití figury:</t>
  </si>
  <si>
    <t>Sejmutí drnu tl do 100 mm s přemístěním do 50 m nebo naložením na dopravní prostředek</t>
  </si>
  <si>
    <t>Odkopávky a prokopávky nezapažené v hornině třídy těžitelnosti I skupiny 3 objem do 20 m3 strojně</t>
  </si>
  <si>
    <t>Vodorovné přemístění drnu bez naložení se složením přes 5000 do 6000 m</t>
  </si>
  <si>
    <t>Plošná úprava terénu do 500 m2 zemina skupiny 1 až 4 nerovnosti přes 50 do 100 mm v rovinně a svahu do 1:5</t>
  </si>
  <si>
    <t>Doplnění zeminy nebo substrátu na travnatých plochách tl do 50 mm rovina v rovinně a svahu do 1:5</t>
  </si>
  <si>
    <t>Obdělání půdy kultivátorováním v rovině a svahu do 1:5</t>
  </si>
  <si>
    <t>Obdělání půdy hrabáním v rovině a svahu do 1:5</t>
  </si>
  <si>
    <t>Chemické odplevelení před založením kultury nad 20 m2 postřikem na široko v rovině a svahu do 1:5</t>
  </si>
  <si>
    <t>Mulčování záhonů kačírkem tl vrstvy přes 0,02 do 0,05 m v rovině a svahu do 1:5</t>
  </si>
  <si>
    <t>230,00</t>
  </si>
  <si>
    <t>Založení parkového trávníku výsevem pl do 1000 m2 v rovině a ve svahu do 1:5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</si>
  <si>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</si>
  <si>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</si>
  <si>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</si>
  <si>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</si>
  <si>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</si>
  <si>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</si>
  <si>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</si>
  <si>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</si>
  <si>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</si>
  <si>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</si>
  <si>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</si>
  <si>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</si>
  <si>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</si>
  <si>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</si>
  <si>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</si>
  <si>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</si>
  <si>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</si>
  <si>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</si>
  <si>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</si>
  <si>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</si>
  <si>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</si>
  <si>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</si>
  <si>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</si>
  <si>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</si>
  <si>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</si>
  <si>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</si>
  <si>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</si>
  <si>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</si>
  <si>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</si>
  <si>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</si>
  <si>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</si>
  <si>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</si>
  <si>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</si>
  <si>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</si>
  <si>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</si>
  <si>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</si>
  <si>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</si>
  <si>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</si>
  <si>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</si>
  <si>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</si>
  <si>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</si>
  <si>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</si>
  <si>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</si>
  <si>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</si>
  <si>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</si>
  <si>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</si>
  <si>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</si>
  <si>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</si>
  <si>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</si>
  <si>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</si>
  <si>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</si>
  <si>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</si>
  <si>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</si>
  <si>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</si>
  <si>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</si>
  <si>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</si>
  <si>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</si>
  <si>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</si>
  <si>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</si>
  <si>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</si>
  <si>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</si>
  <si>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</si>
  <si>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</si>
  <si>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</si>
  <si>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</si>
  <si>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</si>
  <si>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</si>
  <si>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</si>
  <si>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</si>
  <si>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</si>
  <si>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</si>
  <si>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</si>
  <si>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</si>
  <si>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</si>
  <si>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</si>
  <si>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</si>
  <si>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</si>
  <si>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</si>
  <si>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</si>
  <si>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</si>
  <si>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</si>
  <si>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</si>
  <si>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</si>
  <si>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</si>
  <si>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</si>
  <si>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</si>
  <si>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</si>
  <si>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</si>
  <si>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</si>
  <si>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</si>
  <si>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</si>
  <si>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</si>
  <si>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</si>
  <si>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</si>
  <si>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</si>
  <si>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</si>
  <si>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</si>
  <si>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</si>
  <si>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</si>
  <si>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</si>
  <si>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</si>
  <si>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</si>
  <si>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</si>
  <si>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</si>
  <si>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</si>
  <si>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</si>
  <si>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</si>
  <si>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</si>
  <si>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</si>
  <si>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</si>
  <si>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</si>
  <si>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</si>
  <si>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</si>
  <si>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</si>
  <si>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</si>
  <si>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</si>
  <si>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</si>
  <si>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</si>
  <si>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</si>
  <si>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</si>
  <si>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</si>
  <si>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</si>
  <si>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</si>
  <si>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</si>
  <si>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</si>
  <si>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</si>
  <si>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</si>
  <si>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</si>
  <si>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</si>
  <si>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</si>
  <si>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</si>
  <si>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</si>
  <si>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</si>
  <si>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</si>
  <si>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</si>
  <si>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</si>
  <si>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</si>
  <si>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</si>
  <si>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</si>
  <si>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</si>
  <si>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</si>
  <si>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</si>
  <si>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</si>
  <si>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</si>
  <si>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</si>
  <si>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</si>
  <si>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</si>
  <si>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</si>
  <si>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</si>
  <si>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</si>
  <si>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</si>
  <si>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</si>
  <si>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</si>
  <si>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</si>
  <si>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</si>
  <si>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</si>
  <si>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</si>
  <si>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</si>
  <si>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</si>
  <si>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</si>
  <si>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</si>
  <si>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</si>
  <si>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</si>
  <si>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</si>
  <si>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</si>
  <si>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</si>
  <si>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</si>
  <si>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</si>
  <si>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</si>
  <si>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</si>
  <si>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</si>
  <si>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</si>
  <si>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</si>
  <si>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</si>
  <si>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</si>
  <si>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</si>
  <si>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</si>
  <si>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</si>
  <si>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</si>
  <si>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</si>
  <si>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</si>
  <si>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</si>
  <si>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</si>
  <si>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</si>
  <si>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</si>
  <si>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</si>
  <si>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Alchemilla mollis</t>
  </si>
  <si>
    <t>Aster novae angliae ´Purple Dome´</t>
  </si>
  <si>
    <t xml:space="preserve">Aster dumosus ´Apollo´
</t>
  </si>
  <si>
    <t xml:space="preserve">Deschampsia caespitosa ´Pálava´
</t>
  </si>
  <si>
    <t xml:space="preserve">Geranium x cantabrigiense ´Biokovo´
</t>
  </si>
  <si>
    <t xml:space="preserve">Helenium ´Kupferzwerg´
</t>
  </si>
  <si>
    <t xml:space="preserve">Gaura lindheimerii ´Whirling Butterflies´
</t>
  </si>
  <si>
    <t xml:space="preserve">Lavandula angustifolia
</t>
  </si>
  <si>
    <t xml:space="preserve">Leucanthemum maximum ´Brightside´
</t>
  </si>
  <si>
    <t xml:space="preserve">Molinia caerulea ´Moorhexe´
</t>
  </si>
  <si>
    <t xml:space="preserve">Sedum telephium ´Matrona´
</t>
  </si>
  <si>
    <t xml:space="preserve">Salvia officinalis´
</t>
  </si>
  <si>
    <t xml:space="preserve">Phlomis russeliana
</t>
  </si>
  <si>
    <t xml:space="preserve">Physostegia virginiana
</t>
  </si>
  <si>
    <t xml:space="preserve">Allium sphaerocephalon
</t>
  </si>
  <si>
    <t>Narcisus ´Carlton´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</si>
</sst>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411131" TargetMode="External"/><Relationship Id="rId13" Type="http://schemas.openxmlformats.org/officeDocument/2006/relationships/hyperlink" Target="https://podminky.urs.cz/item/CS_URS_2022_01/183211312" TargetMode="External"/><Relationship Id="rId18" Type="http://schemas.openxmlformats.org/officeDocument/2006/relationships/hyperlink" Target="https://podminky.urs.cz/item/CS_URS_2022_01/184102116" TargetMode="External"/><Relationship Id="rId26" Type="http://schemas.openxmlformats.org/officeDocument/2006/relationships/hyperlink" Target="https://podminky.urs.cz/item/CS_URS_2022_01/185804311" TargetMode="External"/><Relationship Id="rId3" Type="http://schemas.openxmlformats.org/officeDocument/2006/relationships/hyperlink" Target="https://podminky.urs.cz/item/CS_URS_2022_01/133212811" TargetMode="External"/><Relationship Id="rId21" Type="http://schemas.openxmlformats.org/officeDocument/2006/relationships/hyperlink" Target="https://podminky.urs.cz/item/CS_URS_2022_01/184215412" TargetMode="External"/><Relationship Id="rId34" Type="http://schemas.openxmlformats.org/officeDocument/2006/relationships/hyperlink" Target="https://podminky.urs.cz/item/CS_URS_2022_01/013254000" TargetMode="External"/><Relationship Id="rId7" Type="http://schemas.openxmlformats.org/officeDocument/2006/relationships/hyperlink" Target="https://podminky.urs.cz/item/CS_URS_2022_01/181111111" TargetMode="External"/><Relationship Id="rId12" Type="http://schemas.openxmlformats.org/officeDocument/2006/relationships/hyperlink" Target="https://podminky.urs.cz/item/CS_URS_2022_01/183111111" TargetMode="External"/><Relationship Id="rId17" Type="http://schemas.openxmlformats.org/officeDocument/2006/relationships/hyperlink" Target="https://podminky.urs.cz/item/CS_URS_2022_01/184102115" TargetMode="External"/><Relationship Id="rId25" Type="http://schemas.openxmlformats.org/officeDocument/2006/relationships/hyperlink" Target="https://podminky.urs.cz/item/CS_URS_2022_01/185802124" TargetMode="External"/><Relationship Id="rId33" Type="http://schemas.openxmlformats.org/officeDocument/2006/relationships/hyperlink" Target="https://podminky.urs.cz/item/CS_URS_2022_01/012002000" TargetMode="External"/><Relationship Id="rId2" Type="http://schemas.openxmlformats.org/officeDocument/2006/relationships/hyperlink" Target="https://podminky.urs.cz/item/CS_URS_2022_01/122251101" TargetMode="External"/><Relationship Id="rId16" Type="http://schemas.openxmlformats.org/officeDocument/2006/relationships/hyperlink" Target="https://podminky.urs.cz/item/CS_URS_2022_01/183403153" TargetMode="External"/><Relationship Id="rId20" Type="http://schemas.openxmlformats.org/officeDocument/2006/relationships/hyperlink" Target="https://podminky.urs.cz/item/CS_URS_2022_01/184215133" TargetMode="External"/><Relationship Id="rId29" Type="http://schemas.openxmlformats.org/officeDocument/2006/relationships/hyperlink" Target="https://podminky.urs.cz/item/CS_URS_2022_01/564851014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171201231" TargetMode="External"/><Relationship Id="rId11" Type="http://schemas.openxmlformats.org/officeDocument/2006/relationships/hyperlink" Target="https://podminky.urs.cz/item/CS_URS_2022_01/183101221" TargetMode="External"/><Relationship Id="rId24" Type="http://schemas.openxmlformats.org/officeDocument/2006/relationships/hyperlink" Target="https://podminky.urs.cz/item/CS_URS_2022_01/184911151" TargetMode="External"/><Relationship Id="rId32" Type="http://schemas.openxmlformats.org/officeDocument/2006/relationships/hyperlink" Target="https://podminky.urs.cz/item/CS_URS_2022_01/998222012" TargetMode="External"/><Relationship Id="rId37" Type="http://schemas.openxmlformats.org/officeDocument/2006/relationships/drawing" Target="../drawings/drawing2.xml"/><Relationship Id="rId5" Type="http://schemas.openxmlformats.org/officeDocument/2006/relationships/hyperlink" Target="https://podminky.urs.cz/item/CS_URS_2022_01/162751113" TargetMode="External"/><Relationship Id="rId15" Type="http://schemas.openxmlformats.org/officeDocument/2006/relationships/hyperlink" Target="https://podminky.urs.cz/item/CS_URS_2022_01/183403114" TargetMode="External"/><Relationship Id="rId23" Type="http://schemas.openxmlformats.org/officeDocument/2006/relationships/hyperlink" Target="https://podminky.urs.cz/item/CS_URS_2022_01/184813111" TargetMode="External"/><Relationship Id="rId28" Type="http://schemas.openxmlformats.org/officeDocument/2006/relationships/hyperlink" Target="https://podminky.urs.cz/item/CS_URS_2022_01/564801011" TargetMode="External"/><Relationship Id="rId36" Type="http://schemas.openxmlformats.org/officeDocument/2006/relationships/hyperlink" Target="https://podminky.urs.cz/item/CS_URS_2022_01/045303000" TargetMode="External"/><Relationship Id="rId10" Type="http://schemas.openxmlformats.org/officeDocument/2006/relationships/hyperlink" Target="https://podminky.urs.cz/item/CS_URS_2022_01/183101215" TargetMode="External"/><Relationship Id="rId19" Type="http://schemas.openxmlformats.org/officeDocument/2006/relationships/hyperlink" Target="https://podminky.urs.cz/item/CS_URS_2022_01/184215113" TargetMode="External"/><Relationship Id="rId31" Type="http://schemas.openxmlformats.org/officeDocument/2006/relationships/hyperlink" Target="https://podminky.urs.cz/item/CS_URS_2022_01/579211136" TargetMode="External"/><Relationship Id="rId4" Type="http://schemas.openxmlformats.org/officeDocument/2006/relationships/hyperlink" Target="https://podminky.urs.cz/item/CS_URS_2022_01/162702111" TargetMode="External"/><Relationship Id="rId9" Type="http://schemas.openxmlformats.org/officeDocument/2006/relationships/hyperlink" Target="https://podminky.urs.cz/item/CS_URS_2022_01/182303111" TargetMode="External"/><Relationship Id="rId14" Type="http://schemas.openxmlformats.org/officeDocument/2006/relationships/hyperlink" Target="https://podminky.urs.cz/item/CS_URS_2022_01/183211313" TargetMode="External"/><Relationship Id="rId22" Type="http://schemas.openxmlformats.org/officeDocument/2006/relationships/hyperlink" Target="https://podminky.urs.cz/item/CS_URS_2022_01/184802111" TargetMode="External"/><Relationship Id="rId27" Type="http://schemas.openxmlformats.org/officeDocument/2006/relationships/hyperlink" Target="https://podminky.urs.cz/item/CS_URS_2022_01/275313711" TargetMode="External"/><Relationship Id="rId30" Type="http://schemas.openxmlformats.org/officeDocument/2006/relationships/hyperlink" Target="https://podminky.urs.cz/item/CS_URS_2022_01/579211136" TargetMode="External"/><Relationship Id="rId35" Type="http://schemas.openxmlformats.org/officeDocument/2006/relationships/hyperlink" Target="https://podminky.urs.cz/item/CS_URS_2022_01/030001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2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9"/>
      <c r="AS2" s="369"/>
      <c r="AT2" s="369"/>
      <c r="AU2" s="369"/>
      <c r="AV2" s="369"/>
      <c r="AW2" s="369"/>
      <c r="AX2" s="369"/>
      <c r="AY2" s="369"/>
      <c r="AZ2" s="369"/>
      <c r="BA2" s="369"/>
      <c r="BB2" s="369"/>
      <c r="BC2" s="369"/>
      <c r="BD2" s="369"/>
      <c r="BE2" s="36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3"/>
      <c r="AQ5" s="23"/>
      <c r="AR5" s="21"/>
      <c r="BE5" s="33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3"/>
      <c r="AQ6" s="23"/>
      <c r="AR6" s="21"/>
      <c r="BE6" s="33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3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3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1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31"/>
      <c r="BS13" s="18" t="s">
        <v>6</v>
      </c>
    </row>
    <row r="14" spans="1:74" ht="12.75">
      <c r="B14" s="22"/>
      <c r="C14" s="23"/>
      <c r="D14" s="23"/>
      <c r="E14" s="336" t="s">
        <v>32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3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1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3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31"/>
      <c r="BS17" s="18" t="s">
        <v>36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1"/>
      <c r="BS18" s="18" t="s">
        <v>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38</v>
      </c>
      <c r="AO19" s="23"/>
      <c r="AP19" s="23"/>
      <c r="AQ19" s="23"/>
      <c r="AR19" s="21"/>
      <c r="BE19" s="33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31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1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1"/>
    </row>
    <row r="23" spans="1:71" s="1" customFormat="1" ht="47.25" customHeight="1">
      <c r="B23" s="22"/>
      <c r="C23" s="23"/>
      <c r="D23" s="23"/>
      <c r="E23" s="338" t="s">
        <v>41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3"/>
      <c r="AP23" s="23"/>
      <c r="AQ23" s="23"/>
      <c r="AR23" s="21"/>
      <c r="BE23" s="33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1"/>
    </row>
    <row r="26" spans="1:71" s="2" customFormat="1" ht="25.9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9">
        <f>ROUND(AG54,2)</f>
        <v>0</v>
      </c>
      <c r="AL26" s="340"/>
      <c r="AM26" s="340"/>
      <c r="AN26" s="340"/>
      <c r="AO26" s="340"/>
      <c r="AP26" s="37"/>
      <c r="AQ26" s="37"/>
      <c r="AR26" s="40"/>
      <c r="BE26" s="33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1" t="s">
        <v>43</v>
      </c>
      <c r="M28" s="341"/>
      <c r="N28" s="341"/>
      <c r="O28" s="341"/>
      <c r="P28" s="341"/>
      <c r="Q28" s="37"/>
      <c r="R28" s="37"/>
      <c r="S28" s="37"/>
      <c r="T28" s="37"/>
      <c r="U28" s="37"/>
      <c r="V28" s="37"/>
      <c r="W28" s="341" t="s">
        <v>44</v>
      </c>
      <c r="X28" s="341"/>
      <c r="Y28" s="341"/>
      <c r="Z28" s="341"/>
      <c r="AA28" s="341"/>
      <c r="AB28" s="341"/>
      <c r="AC28" s="341"/>
      <c r="AD28" s="341"/>
      <c r="AE28" s="341"/>
      <c r="AF28" s="37"/>
      <c r="AG28" s="37"/>
      <c r="AH28" s="37"/>
      <c r="AI28" s="37"/>
      <c r="AJ28" s="37"/>
      <c r="AK28" s="341" t="s">
        <v>45</v>
      </c>
      <c r="AL28" s="341"/>
      <c r="AM28" s="341"/>
      <c r="AN28" s="341"/>
      <c r="AO28" s="341"/>
      <c r="AP28" s="37"/>
      <c r="AQ28" s="37"/>
      <c r="AR28" s="40"/>
      <c r="BE28" s="331"/>
    </row>
    <row r="29" spans="1:71" s="3" customFormat="1" ht="14.45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44">
        <v>0.21</v>
      </c>
      <c r="M29" s="343"/>
      <c r="N29" s="343"/>
      <c r="O29" s="343"/>
      <c r="P29" s="343"/>
      <c r="Q29" s="42"/>
      <c r="R29" s="42"/>
      <c r="S29" s="42"/>
      <c r="T29" s="42"/>
      <c r="U29" s="42"/>
      <c r="V29" s="42"/>
      <c r="W29" s="342">
        <f>ROUND(AZ54, 2)</f>
        <v>0</v>
      </c>
      <c r="X29" s="343"/>
      <c r="Y29" s="343"/>
      <c r="Z29" s="343"/>
      <c r="AA29" s="343"/>
      <c r="AB29" s="343"/>
      <c r="AC29" s="343"/>
      <c r="AD29" s="343"/>
      <c r="AE29" s="343"/>
      <c r="AF29" s="42"/>
      <c r="AG29" s="42"/>
      <c r="AH29" s="42"/>
      <c r="AI29" s="42"/>
      <c r="AJ29" s="42"/>
      <c r="AK29" s="342">
        <f>ROUND(AV54, 2)</f>
        <v>0</v>
      </c>
      <c r="AL29" s="343"/>
      <c r="AM29" s="343"/>
      <c r="AN29" s="343"/>
      <c r="AO29" s="343"/>
      <c r="AP29" s="42"/>
      <c r="AQ29" s="42"/>
      <c r="AR29" s="43"/>
      <c r="BE29" s="332"/>
    </row>
    <row r="30" spans="1:71" s="3" customFormat="1" ht="14.45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44">
        <v>0.15</v>
      </c>
      <c r="M30" s="343"/>
      <c r="N30" s="343"/>
      <c r="O30" s="343"/>
      <c r="P30" s="343"/>
      <c r="Q30" s="42"/>
      <c r="R30" s="42"/>
      <c r="S30" s="42"/>
      <c r="T30" s="42"/>
      <c r="U30" s="42"/>
      <c r="V30" s="42"/>
      <c r="W30" s="342">
        <f>ROUND(BA54, 2)</f>
        <v>0</v>
      </c>
      <c r="X30" s="343"/>
      <c r="Y30" s="343"/>
      <c r="Z30" s="343"/>
      <c r="AA30" s="343"/>
      <c r="AB30" s="343"/>
      <c r="AC30" s="343"/>
      <c r="AD30" s="343"/>
      <c r="AE30" s="343"/>
      <c r="AF30" s="42"/>
      <c r="AG30" s="42"/>
      <c r="AH30" s="42"/>
      <c r="AI30" s="42"/>
      <c r="AJ30" s="42"/>
      <c r="AK30" s="342">
        <f>ROUND(AW54, 2)</f>
        <v>0</v>
      </c>
      <c r="AL30" s="343"/>
      <c r="AM30" s="343"/>
      <c r="AN30" s="343"/>
      <c r="AO30" s="343"/>
      <c r="AP30" s="42"/>
      <c r="AQ30" s="42"/>
      <c r="AR30" s="43"/>
      <c r="BE30" s="332"/>
    </row>
    <row r="31" spans="1:71" s="3" customFormat="1" ht="14.45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44">
        <v>0.21</v>
      </c>
      <c r="M31" s="343"/>
      <c r="N31" s="343"/>
      <c r="O31" s="343"/>
      <c r="P31" s="343"/>
      <c r="Q31" s="42"/>
      <c r="R31" s="42"/>
      <c r="S31" s="42"/>
      <c r="T31" s="42"/>
      <c r="U31" s="42"/>
      <c r="V31" s="42"/>
      <c r="W31" s="342">
        <f>ROUND(BB54, 2)</f>
        <v>0</v>
      </c>
      <c r="X31" s="343"/>
      <c r="Y31" s="343"/>
      <c r="Z31" s="343"/>
      <c r="AA31" s="343"/>
      <c r="AB31" s="343"/>
      <c r="AC31" s="343"/>
      <c r="AD31" s="343"/>
      <c r="AE31" s="343"/>
      <c r="AF31" s="42"/>
      <c r="AG31" s="42"/>
      <c r="AH31" s="42"/>
      <c r="AI31" s="42"/>
      <c r="AJ31" s="42"/>
      <c r="AK31" s="342">
        <v>0</v>
      </c>
      <c r="AL31" s="343"/>
      <c r="AM31" s="343"/>
      <c r="AN31" s="343"/>
      <c r="AO31" s="343"/>
      <c r="AP31" s="42"/>
      <c r="AQ31" s="42"/>
      <c r="AR31" s="43"/>
      <c r="BE31" s="332"/>
    </row>
    <row r="32" spans="1:71" s="3" customFormat="1" ht="14.45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44">
        <v>0.15</v>
      </c>
      <c r="M32" s="343"/>
      <c r="N32" s="343"/>
      <c r="O32" s="343"/>
      <c r="P32" s="343"/>
      <c r="Q32" s="42"/>
      <c r="R32" s="42"/>
      <c r="S32" s="42"/>
      <c r="T32" s="42"/>
      <c r="U32" s="42"/>
      <c r="V32" s="42"/>
      <c r="W32" s="342">
        <f>ROUND(BC54, 2)</f>
        <v>0</v>
      </c>
      <c r="X32" s="343"/>
      <c r="Y32" s="343"/>
      <c r="Z32" s="343"/>
      <c r="AA32" s="343"/>
      <c r="AB32" s="343"/>
      <c r="AC32" s="343"/>
      <c r="AD32" s="343"/>
      <c r="AE32" s="343"/>
      <c r="AF32" s="42"/>
      <c r="AG32" s="42"/>
      <c r="AH32" s="42"/>
      <c r="AI32" s="42"/>
      <c r="AJ32" s="42"/>
      <c r="AK32" s="342">
        <v>0</v>
      </c>
      <c r="AL32" s="343"/>
      <c r="AM32" s="343"/>
      <c r="AN32" s="343"/>
      <c r="AO32" s="343"/>
      <c r="AP32" s="42"/>
      <c r="AQ32" s="42"/>
      <c r="AR32" s="43"/>
      <c r="BE32" s="332"/>
    </row>
    <row r="33" spans="1:57" s="3" customFormat="1" ht="14.45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44">
        <v>0</v>
      </c>
      <c r="M33" s="343"/>
      <c r="N33" s="343"/>
      <c r="O33" s="343"/>
      <c r="P33" s="343"/>
      <c r="Q33" s="42"/>
      <c r="R33" s="42"/>
      <c r="S33" s="42"/>
      <c r="T33" s="42"/>
      <c r="U33" s="42"/>
      <c r="V33" s="42"/>
      <c r="W33" s="342">
        <f>ROUND(BD54, 2)</f>
        <v>0</v>
      </c>
      <c r="X33" s="343"/>
      <c r="Y33" s="343"/>
      <c r="Z33" s="343"/>
      <c r="AA33" s="343"/>
      <c r="AB33" s="343"/>
      <c r="AC33" s="343"/>
      <c r="AD33" s="343"/>
      <c r="AE33" s="343"/>
      <c r="AF33" s="42"/>
      <c r="AG33" s="42"/>
      <c r="AH33" s="42"/>
      <c r="AI33" s="42"/>
      <c r="AJ33" s="42"/>
      <c r="AK33" s="342">
        <v>0</v>
      </c>
      <c r="AL33" s="343"/>
      <c r="AM33" s="343"/>
      <c r="AN33" s="343"/>
      <c r="AO33" s="34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45" t="s">
        <v>54</v>
      </c>
      <c r="Y35" s="346"/>
      <c r="Z35" s="346"/>
      <c r="AA35" s="346"/>
      <c r="AB35" s="346"/>
      <c r="AC35" s="46"/>
      <c r="AD35" s="46"/>
      <c r="AE35" s="46"/>
      <c r="AF35" s="46"/>
      <c r="AG35" s="46"/>
      <c r="AH35" s="46"/>
      <c r="AI35" s="46"/>
      <c r="AJ35" s="46"/>
      <c r="AK35" s="347">
        <f>SUM(AK26:AK33)</f>
        <v>0</v>
      </c>
      <c r="AL35" s="346"/>
      <c r="AM35" s="346"/>
      <c r="AN35" s="346"/>
      <c r="AO35" s="34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2022/028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9" t="str">
        <f>K6</f>
        <v>Dětské hřiště, Tylova ul., Ostrov</v>
      </c>
      <c r="M45" s="350"/>
      <c r="N45" s="350"/>
      <c r="O45" s="350"/>
      <c r="P45" s="350"/>
      <c r="Q45" s="350"/>
      <c r="R45" s="350"/>
      <c r="S45" s="350"/>
      <c r="T45" s="350"/>
      <c r="U45" s="350"/>
      <c r="V45" s="350"/>
      <c r="W45" s="350"/>
      <c r="X45" s="350"/>
      <c r="Y45" s="350"/>
      <c r="Z45" s="350"/>
      <c r="AA45" s="350"/>
      <c r="AB45" s="350"/>
      <c r="AC45" s="350"/>
      <c r="AD45" s="350"/>
      <c r="AE45" s="350"/>
      <c r="AF45" s="350"/>
      <c r="AG45" s="350"/>
      <c r="AH45" s="350"/>
      <c r="AI45" s="350"/>
      <c r="AJ45" s="350"/>
      <c r="AK45" s="350"/>
      <c r="AL45" s="350"/>
      <c r="AM45" s="350"/>
      <c r="AN45" s="350"/>
      <c r="AO45" s="350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Ostrov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1" t="str">
        <f>IF(AN8= "","",AN8)</f>
        <v>22. 4. 2022</v>
      </c>
      <c r="AN47" s="351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0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Ostrov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52" t="str">
        <f>IF(E17="","",E17)</f>
        <v>Ing. Kristýna Greinerová</v>
      </c>
      <c r="AN49" s="353"/>
      <c r="AO49" s="353"/>
      <c r="AP49" s="353"/>
      <c r="AQ49" s="37"/>
      <c r="AR49" s="40"/>
      <c r="AS49" s="354" t="s">
        <v>56</v>
      </c>
      <c r="AT49" s="35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0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352" t="str">
        <f>IF(E20="","",E20)</f>
        <v>Kateřina Bačová</v>
      </c>
      <c r="AN50" s="353"/>
      <c r="AO50" s="353"/>
      <c r="AP50" s="353"/>
      <c r="AQ50" s="37"/>
      <c r="AR50" s="40"/>
      <c r="AS50" s="356"/>
      <c r="AT50" s="35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0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8"/>
      <c r="AT51" s="35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0" s="2" customFormat="1" ht="29.25" customHeight="1">
      <c r="A52" s="35"/>
      <c r="B52" s="36"/>
      <c r="C52" s="360" t="s">
        <v>57</v>
      </c>
      <c r="D52" s="361"/>
      <c r="E52" s="361"/>
      <c r="F52" s="361"/>
      <c r="G52" s="361"/>
      <c r="H52" s="67"/>
      <c r="I52" s="362" t="s">
        <v>58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3" t="s">
        <v>59</v>
      </c>
      <c r="AH52" s="361"/>
      <c r="AI52" s="361"/>
      <c r="AJ52" s="361"/>
      <c r="AK52" s="361"/>
      <c r="AL52" s="361"/>
      <c r="AM52" s="361"/>
      <c r="AN52" s="362" t="s">
        <v>60</v>
      </c>
      <c r="AO52" s="361"/>
      <c r="AP52" s="361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0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0" s="6" customFormat="1" ht="32.450000000000003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7">
        <f>ROUND(AG55,2)</f>
        <v>0</v>
      </c>
      <c r="AH54" s="367"/>
      <c r="AI54" s="367"/>
      <c r="AJ54" s="367"/>
      <c r="AK54" s="367"/>
      <c r="AL54" s="367"/>
      <c r="AM54" s="367"/>
      <c r="AN54" s="368">
        <f>SUM(AG54,AT54)</f>
        <v>0</v>
      </c>
      <c r="AO54" s="368"/>
      <c r="AP54" s="368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75</v>
      </c>
      <c r="BT54" s="85" t="s">
        <v>76</v>
      </c>
      <c r="BV54" s="85" t="s">
        <v>77</v>
      </c>
      <c r="BW54" s="85" t="s">
        <v>5</v>
      </c>
      <c r="BX54" s="85" t="s">
        <v>78</v>
      </c>
      <c r="CL54" s="85" t="s">
        <v>19</v>
      </c>
    </row>
    <row r="55" spans="1:90" s="7" customFormat="1" ht="24.75" customHeight="1">
      <c r="A55" s="86" t="s">
        <v>79</v>
      </c>
      <c r="B55" s="87"/>
      <c r="C55" s="88"/>
      <c r="D55" s="366" t="s">
        <v>14</v>
      </c>
      <c r="E55" s="366"/>
      <c r="F55" s="366"/>
      <c r="G55" s="366"/>
      <c r="H55" s="366"/>
      <c r="I55" s="89"/>
      <c r="J55" s="366" t="s">
        <v>17</v>
      </c>
      <c r="K55" s="366"/>
      <c r="L55" s="366"/>
      <c r="M55" s="366"/>
      <c r="N55" s="366"/>
      <c r="O55" s="366"/>
      <c r="P55" s="366"/>
      <c r="Q55" s="366"/>
      <c r="R55" s="366"/>
      <c r="S55" s="366"/>
      <c r="T55" s="366"/>
      <c r="U55" s="366"/>
      <c r="V55" s="366"/>
      <c r="W55" s="366"/>
      <c r="X55" s="366"/>
      <c r="Y55" s="366"/>
      <c r="Z55" s="366"/>
      <c r="AA55" s="366"/>
      <c r="AB55" s="366"/>
      <c r="AC55" s="366"/>
      <c r="AD55" s="366"/>
      <c r="AE55" s="366"/>
      <c r="AF55" s="366"/>
      <c r="AG55" s="364">
        <f>'2022-028 - Dětské hřiště,...'!J28</f>
        <v>0</v>
      </c>
      <c r="AH55" s="365"/>
      <c r="AI55" s="365"/>
      <c r="AJ55" s="365"/>
      <c r="AK55" s="365"/>
      <c r="AL55" s="365"/>
      <c r="AM55" s="365"/>
      <c r="AN55" s="364">
        <f>SUM(AG55,AT55)</f>
        <v>0</v>
      </c>
      <c r="AO55" s="365"/>
      <c r="AP55" s="365"/>
      <c r="AQ55" s="90" t="s">
        <v>80</v>
      </c>
      <c r="AR55" s="91"/>
      <c r="AS55" s="92">
        <v>0</v>
      </c>
      <c r="AT55" s="93">
        <f>ROUND(SUM(AV55:AW55),2)</f>
        <v>0</v>
      </c>
      <c r="AU55" s="94">
        <f>'2022-028 - Dětské hřiště,...'!P81</f>
        <v>0</v>
      </c>
      <c r="AV55" s="93">
        <f>'2022-028 - Dětské hřiště,...'!J31</f>
        <v>0</v>
      </c>
      <c r="AW55" s="93">
        <f>'2022-028 - Dětské hřiště,...'!J32</f>
        <v>0</v>
      </c>
      <c r="AX55" s="93">
        <f>'2022-028 - Dětské hřiště,...'!J33</f>
        <v>0</v>
      </c>
      <c r="AY55" s="93">
        <f>'2022-028 - Dětské hřiště,...'!J34</f>
        <v>0</v>
      </c>
      <c r="AZ55" s="93">
        <f>'2022-028 - Dětské hřiště,...'!F31</f>
        <v>0</v>
      </c>
      <c r="BA55" s="93">
        <f>'2022-028 - Dětské hřiště,...'!F32</f>
        <v>0</v>
      </c>
      <c r="BB55" s="93">
        <f>'2022-028 - Dětské hřiště,...'!F33</f>
        <v>0</v>
      </c>
      <c r="BC55" s="93">
        <f>'2022-028 - Dětské hřiště,...'!F34</f>
        <v>0</v>
      </c>
      <c r="BD55" s="95">
        <f>'2022-028 - Dětské hřiště,...'!F35</f>
        <v>0</v>
      </c>
      <c r="BT55" s="96" t="s">
        <v>81</v>
      </c>
      <c r="BU55" s="96" t="s">
        <v>82</v>
      </c>
      <c r="BV55" s="96" t="s">
        <v>77</v>
      </c>
      <c r="BW55" s="96" t="s">
        <v>5</v>
      </c>
      <c r="BX55" s="96" t="s">
        <v>78</v>
      </c>
      <c r="CL55" s="96" t="s">
        <v>19</v>
      </c>
    </row>
    <row r="56" spans="1:90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0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Ce3yWqcLA9fH/5+rhhpiYMhasOiFc/HOvIt8Hw4QBRTKdIBlt10WaiGDJjjz0+Fx6TrVkdX6yKzmcXsV8BNWVA==" saltValue="5GtFDwqh1vNi/Deg2uZCTru0s4cfeoUBR0+W6oi0dWpFIiV91KcosmhsvIgu7FcsHElvsGdrqq2sWd3Tx4LU+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022-028 - Dětské hřiště,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9"/>
  <sheetViews>
    <sheetView showGridLines="0" tabSelected="1" topLeftCell="A138" workbookViewId="0">
      <selection activeCell="F163" sqref="F16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5</v>
      </c>
      <c r="AZ2" s="97" t="s">
        <v>83</v>
      </c>
      <c r="BA2" s="97" t="s">
        <v>84</v>
      </c>
      <c r="BB2" s="97" t="s">
        <v>85</v>
      </c>
      <c r="BC2" s="97" t="s">
        <v>86</v>
      </c>
      <c r="BD2" s="97" t="s">
        <v>87</v>
      </c>
    </row>
    <row r="3" spans="1:5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88</v>
      </c>
      <c r="AZ3" s="97" t="s">
        <v>89</v>
      </c>
      <c r="BA3" s="97" t="s">
        <v>90</v>
      </c>
      <c r="BB3" s="97" t="s">
        <v>85</v>
      </c>
      <c r="BC3" s="97" t="s">
        <v>91</v>
      </c>
      <c r="BD3" s="97" t="s">
        <v>87</v>
      </c>
    </row>
    <row r="4" spans="1:56" s="1" customFormat="1" ht="24.95" customHeight="1">
      <c r="B4" s="21"/>
      <c r="D4" s="100" t="s">
        <v>92</v>
      </c>
      <c r="L4" s="21"/>
      <c r="M4" s="101" t="s">
        <v>10</v>
      </c>
      <c r="AT4" s="18" t="s">
        <v>4</v>
      </c>
    </row>
    <row r="5" spans="1:56" s="1" customFormat="1" ht="6.95" customHeight="1">
      <c r="B5" s="21"/>
      <c r="L5" s="21"/>
    </row>
    <row r="6" spans="1:56" s="2" customFormat="1" ht="12" customHeight="1">
      <c r="A6" s="35"/>
      <c r="B6" s="40"/>
      <c r="C6" s="35"/>
      <c r="D6" s="102" t="s">
        <v>16</v>
      </c>
      <c r="E6" s="35"/>
      <c r="F6" s="35"/>
      <c r="G6" s="35"/>
      <c r="H6" s="35"/>
      <c r="I6" s="35"/>
      <c r="J6" s="35"/>
      <c r="K6" s="35"/>
      <c r="L6" s="103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56" s="2" customFormat="1" ht="16.5" customHeight="1">
      <c r="A7" s="35"/>
      <c r="B7" s="40"/>
      <c r="C7" s="35"/>
      <c r="D7" s="35"/>
      <c r="E7" s="370" t="s">
        <v>17</v>
      </c>
      <c r="F7" s="371"/>
      <c r="G7" s="371"/>
      <c r="H7" s="371"/>
      <c r="I7" s="35"/>
      <c r="J7" s="35"/>
      <c r="K7" s="35"/>
      <c r="L7" s="103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56" s="2" customFormat="1" ht="11.25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2" customHeight="1">
      <c r="A9" s="35"/>
      <c r="B9" s="40"/>
      <c r="C9" s="35"/>
      <c r="D9" s="102" t="s">
        <v>18</v>
      </c>
      <c r="E9" s="35"/>
      <c r="F9" s="104" t="s">
        <v>19</v>
      </c>
      <c r="G9" s="35"/>
      <c r="H9" s="35"/>
      <c r="I9" s="102" t="s">
        <v>20</v>
      </c>
      <c r="J9" s="104" t="s">
        <v>19</v>
      </c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2" customHeight="1">
      <c r="A10" s="35"/>
      <c r="B10" s="40"/>
      <c r="C10" s="35"/>
      <c r="D10" s="102" t="s">
        <v>21</v>
      </c>
      <c r="E10" s="35"/>
      <c r="F10" s="104" t="s">
        <v>22</v>
      </c>
      <c r="G10" s="35"/>
      <c r="H10" s="35"/>
      <c r="I10" s="102" t="s">
        <v>23</v>
      </c>
      <c r="J10" s="105" t="str">
        <f>'Rekapitulace stavby'!AN8</f>
        <v>22. 4. 2022</v>
      </c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35"/>
      <c r="J11" s="35"/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2" t="s">
        <v>25</v>
      </c>
      <c r="E12" s="35"/>
      <c r="F12" s="35"/>
      <c r="G12" s="35"/>
      <c r="H12" s="35"/>
      <c r="I12" s="102" t="s">
        <v>26</v>
      </c>
      <c r="J12" s="104" t="s">
        <v>27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8" customHeight="1">
      <c r="A13" s="35"/>
      <c r="B13" s="40"/>
      <c r="C13" s="35"/>
      <c r="D13" s="35"/>
      <c r="E13" s="104" t="s">
        <v>28</v>
      </c>
      <c r="F13" s="35"/>
      <c r="G13" s="35"/>
      <c r="H13" s="35"/>
      <c r="I13" s="102" t="s">
        <v>29</v>
      </c>
      <c r="J13" s="104" t="s">
        <v>30</v>
      </c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2" customHeight="1">
      <c r="A15" s="35"/>
      <c r="B15" s="40"/>
      <c r="C15" s="35"/>
      <c r="D15" s="102" t="s">
        <v>31</v>
      </c>
      <c r="E15" s="35"/>
      <c r="F15" s="35"/>
      <c r="G15" s="35"/>
      <c r="H15" s="35"/>
      <c r="I15" s="102" t="s">
        <v>26</v>
      </c>
      <c r="J15" s="31" t="str">
        <f>'Rekapitulace stavby'!AN13</f>
        <v>Vyplň údaj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8" customHeight="1">
      <c r="A16" s="35"/>
      <c r="B16" s="40"/>
      <c r="C16" s="35"/>
      <c r="D16" s="35"/>
      <c r="E16" s="372" t="str">
        <f>'Rekapitulace stavby'!E14</f>
        <v>Vyplň údaj</v>
      </c>
      <c r="F16" s="373"/>
      <c r="G16" s="373"/>
      <c r="H16" s="373"/>
      <c r="I16" s="102" t="s">
        <v>29</v>
      </c>
      <c r="J16" s="31" t="str">
        <f>'Rekapitulace stavby'!AN14</f>
        <v>Vyplň údaj</v>
      </c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2" t="s">
        <v>33</v>
      </c>
      <c r="E18" s="35"/>
      <c r="F18" s="35"/>
      <c r="G18" s="35"/>
      <c r="H18" s="35"/>
      <c r="I18" s="102" t="s">
        <v>26</v>
      </c>
      <c r="J18" s="104" t="s">
        <v>34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4" t="s">
        <v>35</v>
      </c>
      <c r="F19" s="35"/>
      <c r="G19" s="35"/>
      <c r="H19" s="35"/>
      <c r="I19" s="102" t="s">
        <v>29</v>
      </c>
      <c r="J19" s="104" t="s">
        <v>19</v>
      </c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2" t="s">
        <v>37</v>
      </c>
      <c r="E21" s="35"/>
      <c r="F21" s="35"/>
      <c r="G21" s="35"/>
      <c r="H21" s="35"/>
      <c r="I21" s="102" t="s">
        <v>26</v>
      </c>
      <c r="J21" s="104" t="s">
        <v>38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04" t="s">
        <v>39</v>
      </c>
      <c r="F22" s="35"/>
      <c r="G22" s="35"/>
      <c r="H22" s="35"/>
      <c r="I22" s="102" t="s">
        <v>29</v>
      </c>
      <c r="J22" s="104" t="s">
        <v>19</v>
      </c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2" t="s">
        <v>40</v>
      </c>
      <c r="E24" s="35"/>
      <c r="F24" s="35"/>
      <c r="G24" s="35"/>
      <c r="H24" s="35"/>
      <c r="I24" s="35"/>
      <c r="J24" s="35"/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47.25" customHeight="1">
      <c r="A25" s="106"/>
      <c r="B25" s="107"/>
      <c r="C25" s="106"/>
      <c r="D25" s="106"/>
      <c r="E25" s="374" t="s">
        <v>41</v>
      </c>
      <c r="F25" s="374"/>
      <c r="G25" s="374"/>
      <c r="H25" s="374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09"/>
      <c r="E27" s="109"/>
      <c r="F27" s="109"/>
      <c r="G27" s="109"/>
      <c r="H27" s="109"/>
      <c r="I27" s="109"/>
      <c r="J27" s="109"/>
      <c r="K27" s="109"/>
      <c r="L27" s="10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35" customHeight="1">
      <c r="A28" s="35"/>
      <c r="B28" s="40"/>
      <c r="C28" s="35"/>
      <c r="D28" s="110" t="s">
        <v>42</v>
      </c>
      <c r="E28" s="35"/>
      <c r="F28" s="35"/>
      <c r="G28" s="35"/>
      <c r="H28" s="35"/>
      <c r="I28" s="35"/>
      <c r="J28" s="111">
        <f>ROUND(J81, 2)</f>
        <v>0</v>
      </c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35"/>
      <c r="E30" s="35"/>
      <c r="F30" s="112" t="s">
        <v>44</v>
      </c>
      <c r="G30" s="35"/>
      <c r="H30" s="35"/>
      <c r="I30" s="112" t="s">
        <v>43</v>
      </c>
      <c r="J30" s="112" t="s">
        <v>45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13" t="s">
        <v>46</v>
      </c>
      <c r="E31" s="102" t="s">
        <v>47</v>
      </c>
      <c r="F31" s="114">
        <f>ROUND((SUM(BE81:BE268)),  2)</f>
        <v>0</v>
      </c>
      <c r="G31" s="35"/>
      <c r="H31" s="35"/>
      <c r="I31" s="115">
        <v>0.21</v>
      </c>
      <c r="J31" s="114">
        <f>ROUND(((SUM(BE81:BE268))*I31),  2)</f>
        <v>0</v>
      </c>
      <c r="K31" s="35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102" t="s">
        <v>48</v>
      </c>
      <c r="F32" s="114">
        <f>ROUND((SUM(BF81:BF268)),  2)</f>
        <v>0</v>
      </c>
      <c r="G32" s="35"/>
      <c r="H32" s="35"/>
      <c r="I32" s="115">
        <v>0.15</v>
      </c>
      <c r="J32" s="114">
        <f>ROUND(((SUM(BF81:BF268))*I32),  2)</f>
        <v>0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35"/>
      <c r="E33" s="102" t="s">
        <v>49</v>
      </c>
      <c r="F33" s="114">
        <f>ROUND((SUM(BG81:BG268)),  2)</f>
        <v>0</v>
      </c>
      <c r="G33" s="35"/>
      <c r="H33" s="35"/>
      <c r="I33" s="115">
        <v>0.21</v>
      </c>
      <c r="J33" s="114">
        <f>0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2" t="s">
        <v>50</v>
      </c>
      <c r="F34" s="114">
        <f>ROUND((SUM(BH81:BH268)),  2)</f>
        <v>0</v>
      </c>
      <c r="G34" s="35"/>
      <c r="H34" s="35"/>
      <c r="I34" s="115">
        <v>0.15</v>
      </c>
      <c r="J34" s="114">
        <f>0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51</v>
      </c>
      <c r="F35" s="114">
        <f>ROUND((SUM(BI81:BI268)),  2)</f>
        <v>0</v>
      </c>
      <c r="G35" s="35"/>
      <c r="H35" s="35"/>
      <c r="I35" s="115">
        <v>0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6.95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35" customHeight="1">
      <c r="A37" s="35"/>
      <c r="B37" s="40"/>
      <c r="C37" s="116"/>
      <c r="D37" s="117" t="s">
        <v>52</v>
      </c>
      <c r="E37" s="118"/>
      <c r="F37" s="118"/>
      <c r="G37" s="119" t="s">
        <v>53</v>
      </c>
      <c r="H37" s="120" t="s">
        <v>54</v>
      </c>
      <c r="I37" s="118"/>
      <c r="J37" s="121">
        <f>SUM(J28:J35)</f>
        <v>0</v>
      </c>
      <c r="K37" s="122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123"/>
      <c r="C38" s="124"/>
      <c r="D38" s="124"/>
      <c r="E38" s="124"/>
      <c r="F38" s="124"/>
      <c r="G38" s="124"/>
      <c r="H38" s="124"/>
      <c r="I38" s="124"/>
      <c r="J38" s="124"/>
      <c r="K38" s="124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pans="1:31" s="2" customFormat="1" ht="6.95" customHeight="1">
      <c r="A42" s="35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0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4.95" customHeight="1">
      <c r="A43" s="35"/>
      <c r="B43" s="36"/>
      <c r="C43" s="24" t="s">
        <v>93</v>
      </c>
      <c r="D43" s="37"/>
      <c r="E43" s="37"/>
      <c r="F43" s="37"/>
      <c r="G43" s="37"/>
      <c r="H43" s="37"/>
      <c r="I43" s="37"/>
      <c r="J43" s="37"/>
      <c r="K43" s="37"/>
      <c r="L43" s="10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6.95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12" customHeight="1">
      <c r="A45" s="35"/>
      <c r="B45" s="36"/>
      <c r="C45" s="30" t="s">
        <v>16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16.5" customHeight="1">
      <c r="A46" s="35"/>
      <c r="B46" s="36"/>
      <c r="C46" s="37"/>
      <c r="D46" s="37"/>
      <c r="E46" s="349" t="str">
        <f>E7</f>
        <v>Dětské hřiště, Tylova ul., Ostrov</v>
      </c>
      <c r="F46" s="375"/>
      <c r="G46" s="375"/>
      <c r="H46" s="375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6.95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2" customHeight="1">
      <c r="A48" s="35"/>
      <c r="B48" s="36"/>
      <c r="C48" s="30" t="s">
        <v>21</v>
      </c>
      <c r="D48" s="37"/>
      <c r="E48" s="37"/>
      <c r="F48" s="28" t="str">
        <f>F10</f>
        <v>Ostrov</v>
      </c>
      <c r="G48" s="37"/>
      <c r="H48" s="37"/>
      <c r="I48" s="30" t="s">
        <v>23</v>
      </c>
      <c r="J48" s="60" t="str">
        <f>IF(J10="","",J10)</f>
        <v>22. 4. 2022</v>
      </c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6.95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5.7" customHeight="1">
      <c r="A50" s="35"/>
      <c r="B50" s="36"/>
      <c r="C50" s="30" t="s">
        <v>25</v>
      </c>
      <c r="D50" s="37"/>
      <c r="E50" s="37"/>
      <c r="F50" s="28" t="str">
        <f>E13</f>
        <v>Město Ostrov</v>
      </c>
      <c r="G50" s="37"/>
      <c r="H50" s="37"/>
      <c r="I50" s="30" t="s">
        <v>33</v>
      </c>
      <c r="J50" s="33" t="str">
        <f>E19</f>
        <v>Ing. Kristýna Greinerová</v>
      </c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5.2" customHeight="1">
      <c r="A51" s="35"/>
      <c r="B51" s="36"/>
      <c r="C51" s="30" t="s">
        <v>31</v>
      </c>
      <c r="D51" s="37"/>
      <c r="E51" s="37"/>
      <c r="F51" s="28" t="str">
        <f>IF(E16="","",E16)</f>
        <v>Vyplň údaj</v>
      </c>
      <c r="G51" s="37"/>
      <c r="H51" s="37"/>
      <c r="I51" s="30" t="s">
        <v>37</v>
      </c>
      <c r="J51" s="33" t="str">
        <f>E22</f>
        <v>Kateřina Bačová</v>
      </c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0.35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29.25" customHeight="1">
      <c r="A53" s="35"/>
      <c r="B53" s="36"/>
      <c r="C53" s="127" t="s">
        <v>94</v>
      </c>
      <c r="D53" s="128"/>
      <c r="E53" s="128"/>
      <c r="F53" s="128"/>
      <c r="G53" s="128"/>
      <c r="H53" s="128"/>
      <c r="I53" s="128"/>
      <c r="J53" s="129" t="s">
        <v>95</v>
      </c>
      <c r="K53" s="128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0.35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2.9" customHeight="1">
      <c r="A55" s="35"/>
      <c r="B55" s="36"/>
      <c r="C55" s="130" t="s">
        <v>74</v>
      </c>
      <c r="D55" s="37"/>
      <c r="E55" s="37"/>
      <c r="F55" s="37"/>
      <c r="G55" s="37"/>
      <c r="H55" s="37"/>
      <c r="I55" s="37"/>
      <c r="J55" s="78">
        <f>J81</f>
        <v>0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8" t="s">
        <v>96</v>
      </c>
    </row>
    <row r="56" spans="1:47" s="9" customFormat="1" ht="24.95" customHeight="1">
      <c r="B56" s="131"/>
      <c r="C56" s="132"/>
      <c r="D56" s="133" t="s">
        <v>97</v>
      </c>
      <c r="E56" s="134"/>
      <c r="F56" s="134"/>
      <c r="G56" s="134"/>
      <c r="H56" s="134"/>
      <c r="I56" s="134"/>
      <c r="J56" s="135">
        <f>J82</f>
        <v>0</v>
      </c>
      <c r="K56" s="132"/>
      <c r="L56" s="136"/>
    </row>
    <row r="57" spans="1:47" s="10" customFormat="1" ht="19.899999999999999" customHeight="1">
      <c r="B57" s="137"/>
      <c r="C57" s="138"/>
      <c r="D57" s="139" t="s">
        <v>98</v>
      </c>
      <c r="E57" s="140"/>
      <c r="F57" s="140"/>
      <c r="G57" s="140"/>
      <c r="H57" s="140"/>
      <c r="I57" s="140"/>
      <c r="J57" s="141">
        <f>J83</f>
        <v>0</v>
      </c>
      <c r="K57" s="138"/>
      <c r="L57" s="142"/>
    </row>
    <row r="58" spans="1:47" s="10" customFormat="1" ht="19.899999999999999" customHeight="1">
      <c r="B58" s="137"/>
      <c r="C58" s="138"/>
      <c r="D58" s="139" t="s">
        <v>99</v>
      </c>
      <c r="E58" s="140"/>
      <c r="F58" s="140"/>
      <c r="G58" s="140"/>
      <c r="H58" s="140"/>
      <c r="I58" s="140"/>
      <c r="J58" s="141">
        <f>J216</f>
        <v>0</v>
      </c>
      <c r="K58" s="138"/>
      <c r="L58" s="142"/>
    </row>
    <row r="59" spans="1:47" s="10" customFormat="1" ht="19.899999999999999" customHeight="1">
      <c r="B59" s="137"/>
      <c r="C59" s="138"/>
      <c r="D59" s="139" t="s">
        <v>100</v>
      </c>
      <c r="E59" s="140"/>
      <c r="F59" s="140"/>
      <c r="G59" s="140"/>
      <c r="H59" s="140"/>
      <c r="I59" s="140"/>
      <c r="J59" s="141">
        <f>J226</f>
        <v>0</v>
      </c>
      <c r="K59" s="138"/>
      <c r="L59" s="142"/>
    </row>
    <row r="60" spans="1:47" s="10" customFormat="1" ht="19.899999999999999" customHeight="1">
      <c r="B60" s="137"/>
      <c r="C60" s="138"/>
      <c r="D60" s="139" t="s">
        <v>101</v>
      </c>
      <c r="E60" s="140"/>
      <c r="F60" s="140"/>
      <c r="G60" s="140"/>
      <c r="H60" s="140"/>
      <c r="I60" s="140"/>
      <c r="J60" s="141">
        <f>J241</f>
        <v>0</v>
      </c>
      <c r="K60" s="138"/>
      <c r="L60" s="142"/>
    </row>
    <row r="61" spans="1:47" s="9" customFormat="1" ht="24.95" customHeight="1">
      <c r="B61" s="131"/>
      <c r="C61" s="132"/>
      <c r="D61" s="133" t="s">
        <v>102</v>
      </c>
      <c r="E61" s="134"/>
      <c r="F61" s="134"/>
      <c r="G61" s="134"/>
      <c r="H61" s="134"/>
      <c r="I61" s="134"/>
      <c r="J61" s="135">
        <f>J244</f>
        <v>0</v>
      </c>
      <c r="K61" s="132"/>
      <c r="L61" s="136"/>
    </row>
    <row r="62" spans="1:47" s="10" customFormat="1" ht="19.899999999999999" customHeight="1">
      <c r="B62" s="137"/>
      <c r="C62" s="138"/>
      <c r="D62" s="139" t="s">
        <v>103</v>
      </c>
      <c r="E62" s="140"/>
      <c r="F62" s="140"/>
      <c r="G62" s="140"/>
      <c r="H62" s="140"/>
      <c r="I62" s="140"/>
      <c r="J62" s="141">
        <f>J245</f>
        <v>0</v>
      </c>
      <c r="K62" s="138"/>
      <c r="L62" s="142"/>
    </row>
    <row r="63" spans="1:47" s="9" customFormat="1" ht="24.95" customHeight="1">
      <c r="B63" s="131"/>
      <c r="C63" s="132"/>
      <c r="D63" s="133" t="s">
        <v>104</v>
      </c>
      <c r="E63" s="134"/>
      <c r="F63" s="134"/>
      <c r="G63" s="134"/>
      <c r="H63" s="134"/>
      <c r="I63" s="134"/>
      <c r="J63" s="135">
        <f>J260</f>
        <v>0</v>
      </c>
      <c r="K63" s="132"/>
      <c r="L63" s="13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105</v>
      </c>
      <c r="D70" s="37"/>
      <c r="E70" s="37"/>
      <c r="F70" s="37"/>
      <c r="G70" s="37"/>
      <c r="H70" s="37"/>
      <c r="I70" s="37"/>
      <c r="J70" s="37"/>
      <c r="K70" s="37"/>
      <c r="L70" s="103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49" t="str">
        <f>E7</f>
        <v>Dětské hřiště, Tylova ul., Ostrov</v>
      </c>
      <c r="F73" s="375"/>
      <c r="G73" s="375"/>
      <c r="H73" s="375"/>
      <c r="I73" s="37"/>
      <c r="J73" s="37"/>
      <c r="K73" s="37"/>
      <c r="L73" s="10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F10</f>
        <v>Ostrov</v>
      </c>
      <c r="G75" s="37"/>
      <c r="H75" s="37"/>
      <c r="I75" s="30" t="s">
        <v>23</v>
      </c>
      <c r="J75" s="60" t="str">
        <f>IF(J10="","",J10)</f>
        <v>22. 4. 2022</v>
      </c>
      <c r="K75" s="37"/>
      <c r="L75" s="10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.7" customHeight="1">
      <c r="A77" s="35"/>
      <c r="B77" s="36"/>
      <c r="C77" s="30" t="s">
        <v>25</v>
      </c>
      <c r="D77" s="37"/>
      <c r="E77" s="37"/>
      <c r="F77" s="28" t="str">
        <f>E13</f>
        <v>Město Ostrov</v>
      </c>
      <c r="G77" s="37"/>
      <c r="H77" s="37"/>
      <c r="I77" s="30" t="s">
        <v>33</v>
      </c>
      <c r="J77" s="33" t="str">
        <f>E19</f>
        <v>Ing. Kristýna Greinerová</v>
      </c>
      <c r="K77" s="37"/>
      <c r="L77" s="10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31</v>
      </c>
      <c r="D78" s="37"/>
      <c r="E78" s="37"/>
      <c r="F78" s="28" t="str">
        <f>IF(E16="","",E16)</f>
        <v>Vyplň údaj</v>
      </c>
      <c r="G78" s="37"/>
      <c r="H78" s="37"/>
      <c r="I78" s="30" t="s">
        <v>37</v>
      </c>
      <c r="J78" s="33" t="str">
        <f>E22</f>
        <v>Kateřina Bačová</v>
      </c>
      <c r="K78" s="37"/>
      <c r="L78" s="10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3"/>
      <c r="B80" s="144"/>
      <c r="C80" s="145" t="s">
        <v>106</v>
      </c>
      <c r="D80" s="146" t="s">
        <v>61</v>
      </c>
      <c r="E80" s="146" t="s">
        <v>57</v>
      </c>
      <c r="F80" s="146" t="s">
        <v>58</v>
      </c>
      <c r="G80" s="146" t="s">
        <v>107</v>
      </c>
      <c r="H80" s="146" t="s">
        <v>108</v>
      </c>
      <c r="I80" s="146" t="s">
        <v>109</v>
      </c>
      <c r="J80" s="146" t="s">
        <v>95</v>
      </c>
      <c r="K80" s="147" t="s">
        <v>110</v>
      </c>
      <c r="L80" s="148"/>
      <c r="M80" s="69" t="s">
        <v>19</v>
      </c>
      <c r="N80" s="70" t="s">
        <v>46</v>
      </c>
      <c r="O80" s="70" t="s">
        <v>111</v>
      </c>
      <c r="P80" s="70" t="s">
        <v>112</v>
      </c>
      <c r="Q80" s="70" t="s">
        <v>113</v>
      </c>
      <c r="R80" s="70" t="s">
        <v>114</v>
      </c>
      <c r="S80" s="70" t="s">
        <v>115</v>
      </c>
      <c r="T80" s="71" t="s">
        <v>116</v>
      </c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2" customFormat="1" ht="22.9" customHeight="1">
      <c r="A81" s="35"/>
      <c r="B81" s="36"/>
      <c r="C81" s="76" t="s">
        <v>117</v>
      </c>
      <c r="D81" s="37"/>
      <c r="E81" s="37"/>
      <c r="F81" s="37"/>
      <c r="G81" s="37"/>
      <c r="H81" s="37"/>
      <c r="I81" s="37"/>
      <c r="J81" s="149">
        <f>BK81</f>
        <v>0</v>
      </c>
      <c r="K81" s="37"/>
      <c r="L81" s="40"/>
      <c r="M81" s="72"/>
      <c r="N81" s="150"/>
      <c r="O81" s="73"/>
      <c r="P81" s="151">
        <f>P82+P244+P260</f>
        <v>0</v>
      </c>
      <c r="Q81" s="73"/>
      <c r="R81" s="151">
        <f>R82+R244+R260</f>
        <v>112.58942038000001</v>
      </c>
      <c r="S81" s="73"/>
      <c r="T81" s="152">
        <f>T82+T244+T260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75</v>
      </c>
      <c r="AU81" s="18" t="s">
        <v>96</v>
      </c>
      <c r="BK81" s="153">
        <f>BK82+BK244+BK260</f>
        <v>0</v>
      </c>
    </row>
    <row r="82" spans="1:65" s="12" customFormat="1" ht="25.9" customHeight="1">
      <c r="B82" s="154"/>
      <c r="C82" s="155"/>
      <c r="D82" s="156" t="s">
        <v>75</v>
      </c>
      <c r="E82" s="157" t="s">
        <v>118</v>
      </c>
      <c r="F82" s="157" t="s">
        <v>119</v>
      </c>
      <c r="G82" s="155"/>
      <c r="H82" s="155"/>
      <c r="I82" s="158"/>
      <c r="J82" s="159">
        <f>BK82</f>
        <v>0</v>
      </c>
      <c r="K82" s="155"/>
      <c r="L82" s="160"/>
      <c r="M82" s="161"/>
      <c r="N82" s="162"/>
      <c r="O82" s="162"/>
      <c r="P82" s="163">
        <f>P83+P216+P226+P241</f>
        <v>0</v>
      </c>
      <c r="Q82" s="162"/>
      <c r="R82" s="163">
        <f>R83+R216+R226+R241</f>
        <v>112.58942038000001</v>
      </c>
      <c r="S82" s="162"/>
      <c r="T82" s="164">
        <f>T83+T216+T226+T241</f>
        <v>0</v>
      </c>
      <c r="AR82" s="165" t="s">
        <v>81</v>
      </c>
      <c r="AT82" s="166" t="s">
        <v>75</v>
      </c>
      <c r="AU82" s="166" t="s">
        <v>76</v>
      </c>
      <c r="AY82" s="165" t="s">
        <v>120</v>
      </c>
      <c r="BK82" s="167">
        <f>BK83+BK216+BK226+BK241</f>
        <v>0</v>
      </c>
    </row>
    <row r="83" spans="1:65" s="12" customFormat="1" ht="22.9" customHeight="1">
      <c r="B83" s="154"/>
      <c r="C83" s="155"/>
      <c r="D83" s="156" t="s">
        <v>75</v>
      </c>
      <c r="E83" s="168" t="s">
        <v>81</v>
      </c>
      <c r="F83" s="168" t="s">
        <v>121</v>
      </c>
      <c r="G83" s="155"/>
      <c r="H83" s="155"/>
      <c r="I83" s="158"/>
      <c r="J83" s="169">
        <f>BK83</f>
        <v>0</v>
      </c>
      <c r="K83" s="155"/>
      <c r="L83" s="160"/>
      <c r="M83" s="161"/>
      <c r="N83" s="162"/>
      <c r="O83" s="162"/>
      <c r="P83" s="163">
        <f>SUM(P84:P215)</f>
        <v>0</v>
      </c>
      <c r="Q83" s="162"/>
      <c r="R83" s="163">
        <f>SUM(R84:R215)</f>
        <v>1.8986999999999998</v>
      </c>
      <c r="S83" s="162"/>
      <c r="T83" s="164">
        <f>SUM(T84:T215)</f>
        <v>0</v>
      </c>
      <c r="AR83" s="165" t="s">
        <v>81</v>
      </c>
      <c r="AT83" s="166" t="s">
        <v>75</v>
      </c>
      <c r="AU83" s="166" t="s">
        <v>81</v>
      </c>
      <c r="AY83" s="165" t="s">
        <v>120</v>
      </c>
      <c r="BK83" s="167">
        <f>SUM(BK84:BK215)</f>
        <v>0</v>
      </c>
    </row>
    <row r="84" spans="1:65" s="2" customFormat="1" ht="16.5" customHeight="1">
      <c r="A84" s="35"/>
      <c r="B84" s="36"/>
      <c r="C84" s="170" t="s">
        <v>81</v>
      </c>
      <c r="D84" s="170" t="s">
        <v>122</v>
      </c>
      <c r="E84" s="171" t="s">
        <v>123</v>
      </c>
      <c r="F84" s="172" t="s">
        <v>124</v>
      </c>
      <c r="G84" s="173" t="s">
        <v>85</v>
      </c>
      <c r="H84" s="174">
        <v>264</v>
      </c>
      <c r="I84" s="175"/>
      <c r="J84" s="176">
        <f>ROUND(I84*H84,2)</f>
        <v>0</v>
      </c>
      <c r="K84" s="172" t="s">
        <v>125</v>
      </c>
      <c r="L84" s="40"/>
      <c r="M84" s="177" t="s">
        <v>19</v>
      </c>
      <c r="N84" s="178" t="s">
        <v>47</v>
      </c>
      <c r="O84" s="65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1" t="s">
        <v>126</v>
      </c>
      <c r="AT84" s="181" t="s">
        <v>122</v>
      </c>
      <c r="AU84" s="181" t="s">
        <v>88</v>
      </c>
      <c r="AY84" s="18" t="s">
        <v>120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8" t="s">
        <v>81</v>
      </c>
      <c r="BK84" s="182">
        <f>ROUND(I84*H84,2)</f>
        <v>0</v>
      </c>
      <c r="BL84" s="18" t="s">
        <v>126</v>
      </c>
      <c r="BM84" s="181" t="s">
        <v>127</v>
      </c>
    </row>
    <row r="85" spans="1:65" s="2" customFormat="1" ht="11.25">
      <c r="A85" s="35"/>
      <c r="B85" s="36"/>
      <c r="C85" s="37"/>
      <c r="D85" s="183" t="s">
        <v>128</v>
      </c>
      <c r="E85" s="37"/>
      <c r="F85" s="184" t="s">
        <v>129</v>
      </c>
      <c r="G85" s="37"/>
      <c r="H85" s="37"/>
      <c r="I85" s="185"/>
      <c r="J85" s="37"/>
      <c r="K85" s="37"/>
      <c r="L85" s="40"/>
      <c r="M85" s="186"/>
      <c r="N85" s="187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128</v>
      </c>
      <c r="AU85" s="18" t="s">
        <v>88</v>
      </c>
    </row>
    <row r="86" spans="1:65" s="13" customFormat="1" ht="11.25">
      <c r="B86" s="188"/>
      <c r="C86" s="189"/>
      <c r="D86" s="190" t="s">
        <v>130</v>
      </c>
      <c r="E86" s="191" t="s">
        <v>19</v>
      </c>
      <c r="F86" s="192" t="s">
        <v>131</v>
      </c>
      <c r="G86" s="189"/>
      <c r="H86" s="193">
        <v>46</v>
      </c>
      <c r="I86" s="194"/>
      <c r="J86" s="189"/>
      <c r="K86" s="189"/>
      <c r="L86" s="195"/>
      <c r="M86" s="196"/>
      <c r="N86" s="197"/>
      <c r="O86" s="197"/>
      <c r="P86" s="197"/>
      <c r="Q86" s="197"/>
      <c r="R86" s="197"/>
      <c r="S86" s="197"/>
      <c r="T86" s="198"/>
      <c r="AT86" s="199" t="s">
        <v>130</v>
      </c>
      <c r="AU86" s="199" t="s">
        <v>88</v>
      </c>
      <c r="AV86" s="13" t="s">
        <v>88</v>
      </c>
      <c r="AW86" s="13" t="s">
        <v>36</v>
      </c>
      <c r="AX86" s="13" t="s">
        <v>76</v>
      </c>
      <c r="AY86" s="199" t="s">
        <v>120</v>
      </c>
    </row>
    <row r="87" spans="1:65" s="13" customFormat="1" ht="11.25">
      <c r="B87" s="188"/>
      <c r="C87" s="189"/>
      <c r="D87" s="190" t="s">
        <v>130</v>
      </c>
      <c r="E87" s="191" t="s">
        <v>19</v>
      </c>
      <c r="F87" s="192" t="s">
        <v>132</v>
      </c>
      <c r="G87" s="189"/>
      <c r="H87" s="193">
        <v>218</v>
      </c>
      <c r="I87" s="194"/>
      <c r="J87" s="189"/>
      <c r="K87" s="189"/>
      <c r="L87" s="195"/>
      <c r="M87" s="196"/>
      <c r="N87" s="197"/>
      <c r="O87" s="197"/>
      <c r="P87" s="197"/>
      <c r="Q87" s="197"/>
      <c r="R87" s="197"/>
      <c r="S87" s="197"/>
      <c r="T87" s="198"/>
      <c r="AT87" s="199" t="s">
        <v>130</v>
      </c>
      <c r="AU87" s="199" t="s">
        <v>88</v>
      </c>
      <c r="AV87" s="13" t="s">
        <v>88</v>
      </c>
      <c r="AW87" s="13" t="s">
        <v>36</v>
      </c>
      <c r="AX87" s="13" t="s">
        <v>76</v>
      </c>
      <c r="AY87" s="199" t="s">
        <v>120</v>
      </c>
    </row>
    <row r="88" spans="1:65" s="14" customFormat="1" ht="11.25">
      <c r="B88" s="200"/>
      <c r="C88" s="201"/>
      <c r="D88" s="190" t="s">
        <v>130</v>
      </c>
      <c r="E88" s="202" t="s">
        <v>19</v>
      </c>
      <c r="F88" s="203" t="s">
        <v>133</v>
      </c>
      <c r="G88" s="201"/>
      <c r="H88" s="204">
        <v>264</v>
      </c>
      <c r="I88" s="205"/>
      <c r="J88" s="201"/>
      <c r="K88" s="201"/>
      <c r="L88" s="206"/>
      <c r="M88" s="207"/>
      <c r="N88" s="208"/>
      <c r="O88" s="208"/>
      <c r="P88" s="208"/>
      <c r="Q88" s="208"/>
      <c r="R88" s="208"/>
      <c r="S88" s="208"/>
      <c r="T88" s="209"/>
      <c r="AT88" s="210" t="s">
        <v>130</v>
      </c>
      <c r="AU88" s="210" t="s">
        <v>88</v>
      </c>
      <c r="AV88" s="14" t="s">
        <v>126</v>
      </c>
      <c r="AW88" s="14" t="s">
        <v>36</v>
      </c>
      <c r="AX88" s="14" t="s">
        <v>81</v>
      </c>
      <c r="AY88" s="210" t="s">
        <v>120</v>
      </c>
    </row>
    <row r="89" spans="1:65" s="2" customFormat="1" ht="16.5" customHeight="1">
      <c r="A89" s="35"/>
      <c r="B89" s="36"/>
      <c r="C89" s="170" t="s">
        <v>88</v>
      </c>
      <c r="D89" s="170" t="s">
        <v>122</v>
      </c>
      <c r="E89" s="171" t="s">
        <v>134</v>
      </c>
      <c r="F89" s="172" t="s">
        <v>135</v>
      </c>
      <c r="G89" s="173" t="s">
        <v>136</v>
      </c>
      <c r="H89" s="174">
        <v>50.26</v>
      </c>
      <c r="I89" s="175"/>
      <c r="J89" s="176">
        <f>ROUND(I89*H89,2)</f>
        <v>0</v>
      </c>
      <c r="K89" s="172" t="s">
        <v>125</v>
      </c>
      <c r="L89" s="40"/>
      <c r="M89" s="177" t="s">
        <v>19</v>
      </c>
      <c r="N89" s="178" t="s">
        <v>47</v>
      </c>
      <c r="O89" s="65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1" t="s">
        <v>126</v>
      </c>
      <c r="AT89" s="181" t="s">
        <v>122</v>
      </c>
      <c r="AU89" s="181" t="s">
        <v>88</v>
      </c>
      <c r="AY89" s="18" t="s">
        <v>120</v>
      </c>
      <c r="BE89" s="182">
        <f>IF(N89="základní",J89,0)</f>
        <v>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8" t="s">
        <v>81</v>
      </c>
      <c r="BK89" s="182">
        <f>ROUND(I89*H89,2)</f>
        <v>0</v>
      </c>
      <c r="BL89" s="18" t="s">
        <v>126</v>
      </c>
      <c r="BM89" s="181" t="s">
        <v>137</v>
      </c>
    </row>
    <row r="90" spans="1:65" s="2" customFormat="1" ht="11.25">
      <c r="A90" s="35"/>
      <c r="B90" s="36"/>
      <c r="C90" s="37"/>
      <c r="D90" s="183" t="s">
        <v>128</v>
      </c>
      <c r="E90" s="37"/>
      <c r="F90" s="184" t="s">
        <v>138</v>
      </c>
      <c r="G90" s="37"/>
      <c r="H90" s="37"/>
      <c r="I90" s="185"/>
      <c r="J90" s="37"/>
      <c r="K90" s="37"/>
      <c r="L90" s="40"/>
      <c r="M90" s="186"/>
      <c r="N90" s="187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128</v>
      </c>
      <c r="AU90" s="18" t="s">
        <v>88</v>
      </c>
    </row>
    <row r="91" spans="1:65" s="13" customFormat="1" ht="11.25">
      <c r="B91" s="188"/>
      <c r="C91" s="189"/>
      <c r="D91" s="190" t="s">
        <v>130</v>
      </c>
      <c r="E91" s="191" t="s">
        <v>19</v>
      </c>
      <c r="F91" s="192" t="s">
        <v>139</v>
      </c>
      <c r="G91" s="189"/>
      <c r="H91" s="193">
        <v>2.2999999999999998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130</v>
      </c>
      <c r="AU91" s="199" t="s">
        <v>88</v>
      </c>
      <c r="AV91" s="13" t="s">
        <v>88</v>
      </c>
      <c r="AW91" s="13" t="s">
        <v>36</v>
      </c>
      <c r="AX91" s="13" t="s">
        <v>76</v>
      </c>
      <c r="AY91" s="199" t="s">
        <v>120</v>
      </c>
    </row>
    <row r="92" spans="1:65" s="13" customFormat="1" ht="11.25">
      <c r="B92" s="188"/>
      <c r="C92" s="189"/>
      <c r="D92" s="190" t="s">
        <v>130</v>
      </c>
      <c r="E92" s="191" t="s">
        <v>19</v>
      </c>
      <c r="F92" s="192" t="s">
        <v>140</v>
      </c>
      <c r="G92" s="189"/>
      <c r="H92" s="193">
        <v>47.96</v>
      </c>
      <c r="I92" s="194"/>
      <c r="J92" s="189"/>
      <c r="K92" s="189"/>
      <c r="L92" s="195"/>
      <c r="M92" s="196"/>
      <c r="N92" s="197"/>
      <c r="O92" s="197"/>
      <c r="P92" s="197"/>
      <c r="Q92" s="197"/>
      <c r="R92" s="197"/>
      <c r="S92" s="197"/>
      <c r="T92" s="198"/>
      <c r="AT92" s="199" t="s">
        <v>130</v>
      </c>
      <c r="AU92" s="199" t="s">
        <v>88</v>
      </c>
      <c r="AV92" s="13" t="s">
        <v>88</v>
      </c>
      <c r="AW92" s="13" t="s">
        <v>36</v>
      </c>
      <c r="AX92" s="13" t="s">
        <v>76</v>
      </c>
      <c r="AY92" s="199" t="s">
        <v>120</v>
      </c>
    </row>
    <row r="93" spans="1:65" s="14" customFormat="1" ht="11.25">
      <c r="B93" s="200"/>
      <c r="C93" s="201"/>
      <c r="D93" s="190" t="s">
        <v>130</v>
      </c>
      <c r="E93" s="202" t="s">
        <v>19</v>
      </c>
      <c r="F93" s="203" t="s">
        <v>133</v>
      </c>
      <c r="G93" s="201"/>
      <c r="H93" s="204">
        <v>50.26</v>
      </c>
      <c r="I93" s="205"/>
      <c r="J93" s="201"/>
      <c r="K93" s="201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130</v>
      </c>
      <c r="AU93" s="210" t="s">
        <v>88</v>
      </c>
      <c r="AV93" s="14" t="s">
        <v>126</v>
      </c>
      <c r="AW93" s="14" t="s">
        <v>36</v>
      </c>
      <c r="AX93" s="14" t="s">
        <v>81</v>
      </c>
      <c r="AY93" s="210" t="s">
        <v>120</v>
      </c>
    </row>
    <row r="94" spans="1:65" s="2" customFormat="1" ht="24.2" customHeight="1">
      <c r="A94" s="35"/>
      <c r="B94" s="36"/>
      <c r="C94" s="170" t="s">
        <v>87</v>
      </c>
      <c r="D94" s="170" t="s">
        <v>122</v>
      </c>
      <c r="E94" s="171" t="s">
        <v>141</v>
      </c>
      <c r="F94" s="172" t="s">
        <v>142</v>
      </c>
      <c r="G94" s="173" t="s">
        <v>136</v>
      </c>
      <c r="H94" s="174">
        <v>1.2769999999999999</v>
      </c>
      <c r="I94" s="175"/>
      <c r="J94" s="176">
        <f>ROUND(I94*H94,2)</f>
        <v>0</v>
      </c>
      <c r="K94" s="172" t="s">
        <v>125</v>
      </c>
      <c r="L94" s="40"/>
      <c r="M94" s="177" t="s">
        <v>19</v>
      </c>
      <c r="N94" s="178" t="s">
        <v>47</v>
      </c>
      <c r="O94" s="65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1" t="s">
        <v>126</v>
      </c>
      <c r="AT94" s="181" t="s">
        <v>122</v>
      </c>
      <c r="AU94" s="181" t="s">
        <v>88</v>
      </c>
      <c r="AY94" s="18" t="s">
        <v>120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8" t="s">
        <v>81</v>
      </c>
      <c r="BK94" s="182">
        <f>ROUND(I94*H94,2)</f>
        <v>0</v>
      </c>
      <c r="BL94" s="18" t="s">
        <v>126</v>
      </c>
      <c r="BM94" s="181" t="s">
        <v>143</v>
      </c>
    </row>
    <row r="95" spans="1:65" s="2" customFormat="1" ht="11.25">
      <c r="A95" s="35"/>
      <c r="B95" s="36"/>
      <c r="C95" s="37"/>
      <c r="D95" s="183" t="s">
        <v>128</v>
      </c>
      <c r="E95" s="37"/>
      <c r="F95" s="184" t="s">
        <v>144</v>
      </c>
      <c r="G95" s="37"/>
      <c r="H95" s="37"/>
      <c r="I95" s="185"/>
      <c r="J95" s="37"/>
      <c r="K95" s="37"/>
      <c r="L95" s="40"/>
      <c r="M95" s="186"/>
      <c r="N95" s="187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128</v>
      </c>
      <c r="AU95" s="18" t="s">
        <v>88</v>
      </c>
    </row>
    <row r="96" spans="1:65" s="13" customFormat="1" ht="11.25">
      <c r="B96" s="188"/>
      <c r="C96" s="189"/>
      <c r="D96" s="190" t="s">
        <v>130</v>
      </c>
      <c r="E96" s="191" t="s">
        <v>19</v>
      </c>
      <c r="F96" s="192" t="s">
        <v>145</v>
      </c>
      <c r="G96" s="189"/>
      <c r="H96" s="193">
        <v>0.09</v>
      </c>
      <c r="I96" s="194"/>
      <c r="J96" s="189"/>
      <c r="K96" s="189"/>
      <c r="L96" s="195"/>
      <c r="M96" s="196"/>
      <c r="N96" s="197"/>
      <c r="O96" s="197"/>
      <c r="P96" s="197"/>
      <c r="Q96" s="197"/>
      <c r="R96" s="197"/>
      <c r="S96" s="197"/>
      <c r="T96" s="198"/>
      <c r="AT96" s="199" t="s">
        <v>130</v>
      </c>
      <c r="AU96" s="199" t="s">
        <v>88</v>
      </c>
      <c r="AV96" s="13" t="s">
        <v>88</v>
      </c>
      <c r="AW96" s="13" t="s">
        <v>36</v>
      </c>
      <c r="AX96" s="13" t="s">
        <v>76</v>
      </c>
      <c r="AY96" s="199" t="s">
        <v>120</v>
      </c>
    </row>
    <row r="97" spans="1:65" s="13" customFormat="1" ht="11.25">
      <c r="B97" s="188"/>
      <c r="C97" s="189"/>
      <c r="D97" s="190" t="s">
        <v>130</v>
      </c>
      <c r="E97" s="191" t="s">
        <v>19</v>
      </c>
      <c r="F97" s="192" t="s">
        <v>146</v>
      </c>
      <c r="G97" s="189"/>
      <c r="H97" s="193">
        <v>0.12</v>
      </c>
      <c r="I97" s="194"/>
      <c r="J97" s="189"/>
      <c r="K97" s="189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130</v>
      </c>
      <c r="AU97" s="199" t="s">
        <v>88</v>
      </c>
      <c r="AV97" s="13" t="s">
        <v>88</v>
      </c>
      <c r="AW97" s="13" t="s">
        <v>36</v>
      </c>
      <c r="AX97" s="13" t="s">
        <v>76</v>
      </c>
      <c r="AY97" s="199" t="s">
        <v>120</v>
      </c>
    </row>
    <row r="98" spans="1:65" s="13" customFormat="1" ht="11.25">
      <c r="B98" s="188"/>
      <c r="C98" s="189"/>
      <c r="D98" s="190" t="s">
        <v>130</v>
      </c>
      <c r="E98" s="191" t="s">
        <v>19</v>
      </c>
      <c r="F98" s="192" t="s">
        <v>147</v>
      </c>
      <c r="G98" s="189"/>
      <c r="H98" s="193">
        <v>3.7999999999999999E-2</v>
      </c>
      <c r="I98" s="194"/>
      <c r="J98" s="189"/>
      <c r="K98" s="189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130</v>
      </c>
      <c r="AU98" s="199" t="s">
        <v>88</v>
      </c>
      <c r="AV98" s="13" t="s">
        <v>88</v>
      </c>
      <c r="AW98" s="13" t="s">
        <v>36</v>
      </c>
      <c r="AX98" s="13" t="s">
        <v>76</v>
      </c>
      <c r="AY98" s="199" t="s">
        <v>120</v>
      </c>
    </row>
    <row r="99" spans="1:65" s="13" customFormat="1" ht="11.25">
      <c r="B99" s="188"/>
      <c r="C99" s="189"/>
      <c r="D99" s="190" t="s">
        <v>130</v>
      </c>
      <c r="E99" s="191" t="s">
        <v>19</v>
      </c>
      <c r="F99" s="192" t="s">
        <v>148</v>
      </c>
      <c r="G99" s="189"/>
      <c r="H99" s="193">
        <v>2.5999999999999999E-2</v>
      </c>
      <c r="I99" s="194"/>
      <c r="J99" s="189"/>
      <c r="K99" s="189"/>
      <c r="L99" s="195"/>
      <c r="M99" s="196"/>
      <c r="N99" s="197"/>
      <c r="O99" s="197"/>
      <c r="P99" s="197"/>
      <c r="Q99" s="197"/>
      <c r="R99" s="197"/>
      <c r="S99" s="197"/>
      <c r="T99" s="198"/>
      <c r="AT99" s="199" t="s">
        <v>130</v>
      </c>
      <c r="AU99" s="199" t="s">
        <v>88</v>
      </c>
      <c r="AV99" s="13" t="s">
        <v>88</v>
      </c>
      <c r="AW99" s="13" t="s">
        <v>36</v>
      </c>
      <c r="AX99" s="13" t="s">
        <v>76</v>
      </c>
      <c r="AY99" s="199" t="s">
        <v>120</v>
      </c>
    </row>
    <row r="100" spans="1:65" s="13" customFormat="1" ht="11.25">
      <c r="B100" s="188"/>
      <c r="C100" s="189"/>
      <c r="D100" s="190" t="s">
        <v>130</v>
      </c>
      <c r="E100" s="191" t="s">
        <v>19</v>
      </c>
      <c r="F100" s="192" t="s">
        <v>149</v>
      </c>
      <c r="G100" s="189"/>
      <c r="H100" s="193">
        <v>0.3</v>
      </c>
      <c r="I100" s="194"/>
      <c r="J100" s="189"/>
      <c r="K100" s="189"/>
      <c r="L100" s="195"/>
      <c r="M100" s="196"/>
      <c r="N100" s="197"/>
      <c r="O100" s="197"/>
      <c r="P100" s="197"/>
      <c r="Q100" s="197"/>
      <c r="R100" s="197"/>
      <c r="S100" s="197"/>
      <c r="T100" s="198"/>
      <c r="AT100" s="199" t="s">
        <v>130</v>
      </c>
      <c r="AU100" s="199" t="s">
        <v>88</v>
      </c>
      <c r="AV100" s="13" t="s">
        <v>88</v>
      </c>
      <c r="AW100" s="13" t="s">
        <v>36</v>
      </c>
      <c r="AX100" s="13" t="s">
        <v>76</v>
      </c>
      <c r="AY100" s="199" t="s">
        <v>120</v>
      </c>
    </row>
    <row r="101" spans="1:65" s="13" customFormat="1" ht="11.25">
      <c r="B101" s="188"/>
      <c r="C101" s="189"/>
      <c r="D101" s="190" t="s">
        <v>130</v>
      </c>
      <c r="E101" s="191" t="s">
        <v>19</v>
      </c>
      <c r="F101" s="192" t="s">
        <v>150</v>
      </c>
      <c r="G101" s="189"/>
      <c r="H101" s="193">
        <v>0.70299999999999996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130</v>
      </c>
      <c r="AU101" s="199" t="s">
        <v>88</v>
      </c>
      <c r="AV101" s="13" t="s">
        <v>88</v>
      </c>
      <c r="AW101" s="13" t="s">
        <v>36</v>
      </c>
      <c r="AX101" s="13" t="s">
        <v>76</v>
      </c>
      <c r="AY101" s="199" t="s">
        <v>120</v>
      </c>
    </row>
    <row r="102" spans="1:65" s="14" customFormat="1" ht="11.25">
      <c r="B102" s="200"/>
      <c r="C102" s="201"/>
      <c r="D102" s="190" t="s">
        <v>130</v>
      </c>
      <c r="E102" s="202" t="s">
        <v>19</v>
      </c>
      <c r="F102" s="203" t="s">
        <v>133</v>
      </c>
      <c r="G102" s="201"/>
      <c r="H102" s="204">
        <v>1.2769999999999999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130</v>
      </c>
      <c r="AU102" s="210" t="s">
        <v>88</v>
      </c>
      <c r="AV102" s="14" t="s">
        <v>126</v>
      </c>
      <c r="AW102" s="14" t="s">
        <v>36</v>
      </c>
      <c r="AX102" s="14" t="s">
        <v>81</v>
      </c>
      <c r="AY102" s="210" t="s">
        <v>120</v>
      </c>
    </row>
    <row r="103" spans="1:65" s="2" customFormat="1" ht="16.5" customHeight="1">
      <c r="A103" s="35"/>
      <c r="B103" s="36"/>
      <c r="C103" s="170" t="s">
        <v>126</v>
      </c>
      <c r="D103" s="170" t="s">
        <v>122</v>
      </c>
      <c r="E103" s="171" t="s">
        <v>151</v>
      </c>
      <c r="F103" s="172" t="s">
        <v>152</v>
      </c>
      <c r="G103" s="173" t="s">
        <v>85</v>
      </c>
      <c r="H103" s="174">
        <v>264</v>
      </c>
      <c r="I103" s="175"/>
      <c r="J103" s="176">
        <f>ROUND(I103*H103,2)</f>
        <v>0</v>
      </c>
      <c r="K103" s="172" t="s">
        <v>125</v>
      </c>
      <c r="L103" s="40"/>
      <c r="M103" s="177" t="s">
        <v>19</v>
      </c>
      <c r="N103" s="178" t="s">
        <v>47</v>
      </c>
      <c r="O103" s="65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1" t="s">
        <v>126</v>
      </c>
      <c r="AT103" s="181" t="s">
        <v>122</v>
      </c>
      <c r="AU103" s="181" t="s">
        <v>88</v>
      </c>
      <c r="AY103" s="18" t="s">
        <v>120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8" t="s">
        <v>81</v>
      </c>
      <c r="BK103" s="182">
        <f>ROUND(I103*H103,2)</f>
        <v>0</v>
      </c>
      <c r="BL103" s="18" t="s">
        <v>126</v>
      </c>
      <c r="BM103" s="181" t="s">
        <v>153</v>
      </c>
    </row>
    <row r="104" spans="1:65" s="2" customFormat="1" ht="11.25">
      <c r="A104" s="35"/>
      <c r="B104" s="36"/>
      <c r="C104" s="37"/>
      <c r="D104" s="183" t="s">
        <v>128</v>
      </c>
      <c r="E104" s="37"/>
      <c r="F104" s="184" t="s">
        <v>154</v>
      </c>
      <c r="G104" s="37"/>
      <c r="H104" s="37"/>
      <c r="I104" s="185"/>
      <c r="J104" s="37"/>
      <c r="K104" s="37"/>
      <c r="L104" s="40"/>
      <c r="M104" s="186"/>
      <c r="N104" s="187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128</v>
      </c>
      <c r="AU104" s="18" t="s">
        <v>88</v>
      </c>
    </row>
    <row r="105" spans="1:65" s="13" customFormat="1" ht="11.25">
      <c r="B105" s="188"/>
      <c r="C105" s="189"/>
      <c r="D105" s="190" t="s">
        <v>130</v>
      </c>
      <c r="E105" s="191" t="s">
        <v>19</v>
      </c>
      <c r="F105" s="192" t="s">
        <v>131</v>
      </c>
      <c r="G105" s="189"/>
      <c r="H105" s="193">
        <v>46</v>
      </c>
      <c r="I105" s="194"/>
      <c r="J105" s="189"/>
      <c r="K105" s="189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130</v>
      </c>
      <c r="AU105" s="199" t="s">
        <v>88</v>
      </c>
      <c r="AV105" s="13" t="s">
        <v>88</v>
      </c>
      <c r="AW105" s="13" t="s">
        <v>36</v>
      </c>
      <c r="AX105" s="13" t="s">
        <v>76</v>
      </c>
      <c r="AY105" s="199" t="s">
        <v>120</v>
      </c>
    </row>
    <row r="106" spans="1:65" s="13" customFormat="1" ht="11.25">
      <c r="B106" s="188"/>
      <c r="C106" s="189"/>
      <c r="D106" s="190" t="s">
        <v>130</v>
      </c>
      <c r="E106" s="191" t="s">
        <v>19</v>
      </c>
      <c r="F106" s="192" t="s">
        <v>132</v>
      </c>
      <c r="G106" s="189"/>
      <c r="H106" s="193">
        <v>218</v>
      </c>
      <c r="I106" s="194"/>
      <c r="J106" s="189"/>
      <c r="K106" s="189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130</v>
      </c>
      <c r="AU106" s="199" t="s">
        <v>88</v>
      </c>
      <c r="AV106" s="13" t="s">
        <v>88</v>
      </c>
      <c r="AW106" s="13" t="s">
        <v>36</v>
      </c>
      <c r="AX106" s="13" t="s">
        <v>76</v>
      </c>
      <c r="AY106" s="199" t="s">
        <v>120</v>
      </c>
    </row>
    <row r="107" spans="1:65" s="14" customFormat="1" ht="11.25">
      <c r="B107" s="200"/>
      <c r="C107" s="201"/>
      <c r="D107" s="190" t="s">
        <v>130</v>
      </c>
      <c r="E107" s="202" t="s">
        <v>19</v>
      </c>
      <c r="F107" s="203" t="s">
        <v>133</v>
      </c>
      <c r="G107" s="201"/>
      <c r="H107" s="204">
        <v>264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130</v>
      </c>
      <c r="AU107" s="210" t="s">
        <v>88</v>
      </c>
      <c r="AV107" s="14" t="s">
        <v>126</v>
      </c>
      <c r="AW107" s="14" t="s">
        <v>36</v>
      </c>
      <c r="AX107" s="14" t="s">
        <v>81</v>
      </c>
      <c r="AY107" s="210" t="s">
        <v>120</v>
      </c>
    </row>
    <row r="108" spans="1:65" s="2" customFormat="1" ht="37.9" customHeight="1">
      <c r="A108" s="35"/>
      <c r="B108" s="36"/>
      <c r="C108" s="170" t="s">
        <v>155</v>
      </c>
      <c r="D108" s="170" t="s">
        <v>122</v>
      </c>
      <c r="E108" s="171" t="s">
        <v>156</v>
      </c>
      <c r="F108" s="172" t="s">
        <v>157</v>
      </c>
      <c r="G108" s="173" t="s">
        <v>136</v>
      </c>
      <c r="H108" s="174">
        <v>51.536999999999999</v>
      </c>
      <c r="I108" s="175"/>
      <c r="J108" s="176">
        <f>ROUND(I108*H108,2)</f>
        <v>0</v>
      </c>
      <c r="K108" s="172" t="s">
        <v>125</v>
      </c>
      <c r="L108" s="40"/>
      <c r="M108" s="177" t="s">
        <v>19</v>
      </c>
      <c r="N108" s="178" t="s">
        <v>47</v>
      </c>
      <c r="O108" s="65"/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1" t="s">
        <v>126</v>
      </c>
      <c r="AT108" s="181" t="s">
        <v>122</v>
      </c>
      <c r="AU108" s="181" t="s">
        <v>88</v>
      </c>
      <c r="AY108" s="18" t="s">
        <v>120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18" t="s">
        <v>81</v>
      </c>
      <c r="BK108" s="182">
        <f>ROUND(I108*H108,2)</f>
        <v>0</v>
      </c>
      <c r="BL108" s="18" t="s">
        <v>126</v>
      </c>
      <c r="BM108" s="181" t="s">
        <v>158</v>
      </c>
    </row>
    <row r="109" spans="1:65" s="2" customFormat="1" ht="11.25">
      <c r="A109" s="35"/>
      <c r="B109" s="36"/>
      <c r="C109" s="37"/>
      <c r="D109" s="183" t="s">
        <v>128</v>
      </c>
      <c r="E109" s="37"/>
      <c r="F109" s="184" t="s">
        <v>159</v>
      </c>
      <c r="G109" s="37"/>
      <c r="H109" s="37"/>
      <c r="I109" s="185"/>
      <c r="J109" s="37"/>
      <c r="K109" s="37"/>
      <c r="L109" s="40"/>
      <c r="M109" s="186"/>
      <c r="N109" s="18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128</v>
      </c>
      <c r="AU109" s="18" t="s">
        <v>88</v>
      </c>
    </row>
    <row r="110" spans="1:65" s="13" customFormat="1" ht="11.25">
      <c r="B110" s="188"/>
      <c r="C110" s="189"/>
      <c r="D110" s="190" t="s">
        <v>130</v>
      </c>
      <c r="E110" s="191" t="s">
        <v>19</v>
      </c>
      <c r="F110" s="192" t="s">
        <v>160</v>
      </c>
      <c r="G110" s="189"/>
      <c r="H110" s="193">
        <v>51.536999999999999</v>
      </c>
      <c r="I110" s="194"/>
      <c r="J110" s="189"/>
      <c r="K110" s="189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130</v>
      </c>
      <c r="AU110" s="199" t="s">
        <v>88</v>
      </c>
      <c r="AV110" s="13" t="s">
        <v>88</v>
      </c>
      <c r="AW110" s="13" t="s">
        <v>36</v>
      </c>
      <c r="AX110" s="13" t="s">
        <v>81</v>
      </c>
      <c r="AY110" s="199" t="s">
        <v>120</v>
      </c>
    </row>
    <row r="111" spans="1:65" s="2" customFormat="1" ht="24.2" customHeight="1">
      <c r="A111" s="35"/>
      <c r="B111" s="36"/>
      <c r="C111" s="170" t="s">
        <v>161</v>
      </c>
      <c r="D111" s="170" t="s">
        <v>122</v>
      </c>
      <c r="E111" s="171" t="s">
        <v>162</v>
      </c>
      <c r="F111" s="172" t="s">
        <v>163</v>
      </c>
      <c r="G111" s="173" t="s">
        <v>164</v>
      </c>
      <c r="H111" s="174">
        <v>124.696</v>
      </c>
      <c r="I111" s="175"/>
      <c r="J111" s="176">
        <f>ROUND(I111*H111,2)</f>
        <v>0</v>
      </c>
      <c r="K111" s="172" t="s">
        <v>125</v>
      </c>
      <c r="L111" s="40"/>
      <c r="M111" s="177" t="s">
        <v>19</v>
      </c>
      <c r="N111" s="178" t="s">
        <v>47</v>
      </c>
      <c r="O111" s="65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1" t="s">
        <v>126</v>
      </c>
      <c r="AT111" s="181" t="s">
        <v>122</v>
      </c>
      <c r="AU111" s="181" t="s">
        <v>88</v>
      </c>
      <c r="AY111" s="18" t="s">
        <v>120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18" t="s">
        <v>81</v>
      </c>
      <c r="BK111" s="182">
        <f>ROUND(I111*H111,2)</f>
        <v>0</v>
      </c>
      <c r="BL111" s="18" t="s">
        <v>126</v>
      </c>
      <c r="BM111" s="181" t="s">
        <v>165</v>
      </c>
    </row>
    <row r="112" spans="1:65" s="2" customFormat="1" ht="11.25">
      <c r="A112" s="35"/>
      <c r="B112" s="36"/>
      <c r="C112" s="37"/>
      <c r="D112" s="183" t="s">
        <v>128</v>
      </c>
      <c r="E112" s="37"/>
      <c r="F112" s="184" t="s">
        <v>166</v>
      </c>
      <c r="G112" s="37"/>
      <c r="H112" s="37"/>
      <c r="I112" s="185"/>
      <c r="J112" s="37"/>
      <c r="K112" s="37"/>
      <c r="L112" s="40"/>
      <c r="M112" s="186"/>
      <c r="N112" s="18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128</v>
      </c>
      <c r="AU112" s="18" t="s">
        <v>88</v>
      </c>
    </row>
    <row r="113" spans="1:65" s="13" customFormat="1" ht="11.25">
      <c r="B113" s="188"/>
      <c r="C113" s="189"/>
      <c r="D113" s="190" t="s">
        <v>130</v>
      </c>
      <c r="E113" s="191" t="s">
        <v>19</v>
      </c>
      <c r="F113" s="192" t="s">
        <v>167</v>
      </c>
      <c r="G113" s="189"/>
      <c r="H113" s="193">
        <v>51.534999999999997</v>
      </c>
      <c r="I113" s="194"/>
      <c r="J113" s="189"/>
      <c r="K113" s="189"/>
      <c r="L113" s="195"/>
      <c r="M113" s="196"/>
      <c r="N113" s="197"/>
      <c r="O113" s="197"/>
      <c r="P113" s="197"/>
      <c r="Q113" s="197"/>
      <c r="R113" s="197"/>
      <c r="S113" s="197"/>
      <c r="T113" s="198"/>
      <c r="AT113" s="199" t="s">
        <v>130</v>
      </c>
      <c r="AU113" s="199" t="s">
        <v>88</v>
      </c>
      <c r="AV113" s="13" t="s">
        <v>88</v>
      </c>
      <c r="AW113" s="13" t="s">
        <v>36</v>
      </c>
      <c r="AX113" s="13" t="s">
        <v>76</v>
      </c>
      <c r="AY113" s="199" t="s">
        <v>120</v>
      </c>
    </row>
    <row r="114" spans="1:65" s="13" customFormat="1" ht="11.25">
      <c r="B114" s="188"/>
      <c r="C114" s="189"/>
      <c r="D114" s="190" t="s">
        <v>130</v>
      </c>
      <c r="E114" s="191" t="s">
        <v>19</v>
      </c>
      <c r="F114" s="192" t="s">
        <v>168</v>
      </c>
      <c r="G114" s="189"/>
      <c r="H114" s="193">
        <v>26.4</v>
      </c>
      <c r="I114" s="194"/>
      <c r="J114" s="189"/>
      <c r="K114" s="189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130</v>
      </c>
      <c r="AU114" s="199" t="s">
        <v>88</v>
      </c>
      <c r="AV114" s="13" t="s">
        <v>88</v>
      </c>
      <c r="AW114" s="13" t="s">
        <v>36</v>
      </c>
      <c r="AX114" s="13" t="s">
        <v>76</v>
      </c>
      <c r="AY114" s="199" t="s">
        <v>120</v>
      </c>
    </row>
    <row r="115" spans="1:65" s="14" customFormat="1" ht="11.25">
      <c r="B115" s="200"/>
      <c r="C115" s="201"/>
      <c r="D115" s="190" t="s">
        <v>130</v>
      </c>
      <c r="E115" s="202" t="s">
        <v>19</v>
      </c>
      <c r="F115" s="203" t="s">
        <v>133</v>
      </c>
      <c r="G115" s="201"/>
      <c r="H115" s="204">
        <v>77.935000000000002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130</v>
      </c>
      <c r="AU115" s="210" t="s">
        <v>88</v>
      </c>
      <c r="AV115" s="14" t="s">
        <v>126</v>
      </c>
      <c r="AW115" s="14" t="s">
        <v>36</v>
      </c>
      <c r="AX115" s="14" t="s">
        <v>81</v>
      </c>
      <c r="AY115" s="210" t="s">
        <v>120</v>
      </c>
    </row>
    <row r="116" spans="1:65" s="13" customFormat="1" ht="11.25">
      <c r="B116" s="188"/>
      <c r="C116" s="189"/>
      <c r="D116" s="190" t="s">
        <v>130</v>
      </c>
      <c r="E116" s="189"/>
      <c r="F116" s="192" t="s">
        <v>169</v>
      </c>
      <c r="G116" s="189"/>
      <c r="H116" s="193">
        <v>124.696</v>
      </c>
      <c r="I116" s="194"/>
      <c r="J116" s="189"/>
      <c r="K116" s="189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130</v>
      </c>
      <c r="AU116" s="199" t="s">
        <v>88</v>
      </c>
      <c r="AV116" s="13" t="s">
        <v>88</v>
      </c>
      <c r="AW116" s="13" t="s">
        <v>4</v>
      </c>
      <c r="AX116" s="13" t="s">
        <v>81</v>
      </c>
      <c r="AY116" s="199" t="s">
        <v>120</v>
      </c>
    </row>
    <row r="117" spans="1:65" s="2" customFormat="1" ht="33" customHeight="1">
      <c r="A117" s="35"/>
      <c r="B117" s="36"/>
      <c r="C117" s="170" t="s">
        <v>170</v>
      </c>
      <c r="D117" s="170" t="s">
        <v>122</v>
      </c>
      <c r="E117" s="171" t="s">
        <v>171</v>
      </c>
      <c r="F117" s="172" t="s">
        <v>172</v>
      </c>
      <c r="G117" s="173" t="s">
        <v>85</v>
      </c>
      <c r="H117" s="174">
        <v>276</v>
      </c>
      <c r="I117" s="175"/>
      <c r="J117" s="176">
        <f>ROUND(I117*H117,2)</f>
        <v>0</v>
      </c>
      <c r="K117" s="172" t="s">
        <v>125</v>
      </c>
      <c r="L117" s="40"/>
      <c r="M117" s="177" t="s">
        <v>19</v>
      </c>
      <c r="N117" s="178" t="s">
        <v>47</v>
      </c>
      <c r="O117" s="65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1" t="s">
        <v>126</v>
      </c>
      <c r="AT117" s="181" t="s">
        <v>122</v>
      </c>
      <c r="AU117" s="181" t="s">
        <v>88</v>
      </c>
      <c r="AY117" s="18" t="s">
        <v>120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8" t="s">
        <v>81</v>
      </c>
      <c r="BK117" s="182">
        <f>ROUND(I117*H117,2)</f>
        <v>0</v>
      </c>
      <c r="BL117" s="18" t="s">
        <v>126</v>
      </c>
      <c r="BM117" s="181" t="s">
        <v>173</v>
      </c>
    </row>
    <row r="118" spans="1:65" s="2" customFormat="1" ht="11.25">
      <c r="A118" s="35"/>
      <c r="B118" s="36"/>
      <c r="C118" s="37"/>
      <c r="D118" s="183" t="s">
        <v>128</v>
      </c>
      <c r="E118" s="37"/>
      <c r="F118" s="184" t="s">
        <v>174</v>
      </c>
      <c r="G118" s="37"/>
      <c r="H118" s="37"/>
      <c r="I118" s="185"/>
      <c r="J118" s="37"/>
      <c r="K118" s="37"/>
      <c r="L118" s="40"/>
      <c r="M118" s="186"/>
      <c r="N118" s="18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128</v>
      </c>
      <c r="AU118" s="18" t="s">
        <v>88</v>
      </c>
    </row>
    <row r="119" spans="1:65" s="13" customFormat="1" ht="11.25">
      <c r="B119" s="188"/>
      <c r="C119" s="189"/>
      <c r="D119" s="190" t="s">
        <v>130</v>
      </c>
      <c r="E119" s="191" t="s">
        <v>19</v>
      </c>
      <c r="F119" s="192" t="s">
        <v>175</v>
      </c>
      <c r="G119" s="189"/>
      <c r="H119" s="193">
        <v>276</v>
      </c>
      <c r="I119" s="194"/>
      <c r="J119" s="189"/>
      <c r="K119" s="189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130</v>
      </c>
      <c r="AU119" s="199" t="s">
        <v>88</v>
      </c>
      <c r="AV119" s="13" t="s">
        <v>88</v>
      </c>
      <c r="AW119" s="13" t="s">
        <v>36</v>
      </c>
      <c r="AX119" s="13" t="s">
        <v>81</v>
      </c>
      <c r="AY119" s="199" t="s">
        <v>120</v>
      </c>
    </row>
    <row r="120" spans="1:65" s="2" customFormat="1" ht="24.2" customHeight="1">
      <c r="A120" s="35"/>
      <c r="B120" s="36"/>
      <c r="C120" s="170" t="s">
        <v>176</v>
      </c>
      <c r="D120" s="170" t="s">
        <v>122</v>
      </c>
      <c r="E120" s="171" t="s">
        <v>177</v>
      </c>
      <c r="F120" s="172" t="s">
        <v>178</v>
      </c>
      <c r="G120" s="173" t="s">
        <v>85</v>
      </c>
      <c r="H120" s="174">
        <v>230</v>
      </c>
      <c r="I120" s="175"/>
      <c r="J120" s="176">
        <f>ROUND(I120*H120,2)</f>
        <v>0</v>
      </c>
      <c r="K120" s="172" t="s">
        <v>125</v>
      </c>
      <c r="L120" s="40"/>
      <c r="M120" s="177" t="s">
        <v>19</v>
      </c>
      <c r="N120" s="178" t="s">
        <v>47</v>
      </c>
      <c r="O120" s="65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1" t="s">
        <v>126</v>
      </c>
      <c r="AT120" s="181" t="s">
        <v>122</v>
      </c>
      <c r="AU120" s="181" t="s">
        <v>88</v>
      </c>
      <c r="AY120" s="18" t="s">
        <v>120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18" t="s">
        <v>81</v>
      </c>
      <c r="BK120" s="182">
        <f>ROUND(I120*H120,2)</f>
        <v>0</v>
      </c>
      <c r="BL120" s="18" t="s">
        <v>126</v>
      </c>
      <c r="BM120" s="181" t="s">
        <v>179</v>
      </c>
    </row>
    <row r="121" spans="1:65" s="2" customFormat="1" ht="11.25">
      <c r="A121" s="35"/>
      <c r="B121" s="36"/>
      <c r="C121" s="37"/>
      <c r="D121" s="183" t="s">
        <v>128</v>
      </c>
      <c r="E121" s="37"/>
      <c r="F121" s="184" t="s">
        <v>180</v>
      </c>
      <c r="G121" s="37"/>
      <c r="H121" s="37"/>
      <c r="I121" s="185"/>
      <c r="J121" s="37"/>
      <c r="K121" s="37"/>
      <c r="L121" s="40"/>
      <c r="M121" s="186"/>
      <c r="N121" s="187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128</v>
      </c>
      <c r="AU121" s="18" t="s">
        <v>88</v>
      </c>
    </row>
    <row r="122" spans="1:65" s="13" customFormat="1" ht="11.25">
      <c r="B122" s="188"/>
      <c r="C122" s="189"/>
      <c r="D122" s="190" t="s">
        <v>130</v>
      </c>
      <c r="E122" s="191" t="s">
        <v>19</v>
      </c>
      <c r="F122" s="192" t="s">
        <v>89</v>
      </c>
      <c r="G122" s="189"/>
      <c r="H122" s="193">
        <v>230</v>
      </c>
      <c r="I122" s="194"/>
      <c r="J122" s="189"/>
      <c r="K122" s="189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130</v>
      </c>
      <c r="AU122" s="199" t="s">
        <v>88</v>
      </c>
      <c r="AV122" s="13" t="s">
        <v>88</v>
      </c>
      <c r="AW122" s="13" t="s">
        <v>36</v>
      </c>
      <c r="AX122" s="13" t="s">
        <v>81</v>
      </c>
      <c r="AY122" s="199" t="s">
        <v>120</v>
      </c>
    </row>
    <row r="123" spans="1:65" s="2" customFormat="1" ht="16.5" customHeight="1">
      <c r="A123" s="35"/>
      <c r="B123" s="36"/>
      <c r="C123" s="211" t="s">
        <v>181</v>
      </c>
      <c r="D123" s="211" t="s">
        <v>182</v>
      </c>
      <c r="E123" s="212" t="s">
        <v>183</v>
      </c>
      <c r="F123" s="213" t="s">
        <v>184</v>
      </c>
      <c r="G123" s="214" t="s">
        <v>185</v>
      </c>
      <c r="H123" s="215">
        <v>6.9</v>
      </c>
      <c r="I123" s="216"/>
      <c r="J123" s="217">
        <f>ROUND(I123*H123,2)</f>
        <v>0</v>
      </c>
      <c r="K123" s="213" t="s">
        <v>125</v>
      </c>
      <c r="L123" s="218"/>
      <c r="M123" s="219" t="s">
        <v>19</v>
      </c>
      <c r="N123" s="220" t="s">
        <v>47</v>
      </c>
      <c r="O123" s="65"/>
      <c r="P123" s="179">
        <f>O123*H123</f>
        <v>0</v>
      </c>
      <c r="Q123" s="179">
        <v>1E-3</v>
      </c>
      <c r="R123" s="179">
        <f>Q123*H123</f>
        <v>6.9000000000000008E-3</v>
      </c>
      <c r="S123" s="179">
        <v>0</v>
      </c>
      <c r="T123" s="18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1" t="s">
        <v>176</v>
      </c>
      <c r="AT123" s="181" t="s">
        <v>182</v>
      </c>
      <c r="AU123" s="181" t="s">
        <v>88</v>
      </c>
      <c r="AY123" s="18" t="s">
        <v>120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8" t="s">
        <v>81</v>
      </c>
      <c r="BK123" s="182">
        <f>ROUND(I123*H123,2)</f>
        <v>0</v>
      </c>
      <c r="BL123" s="18" t="s">
        <v>126</v>
      </c>
      <c r="BM123" s="181" t="s">
        <v>186</v>
      </c>
    </row>
    <row r="124" spans="1:65" s="13" customFormat="1" ht="11.25">
      <c r="B124" s="188"/>
      <c r="C124" s="189"/>
      <c r="D124" s="190" t="s">
        <v>130</v>
      </c>
      <c r="E124" s="189"/>
      <c r="F124" s="192" t="s">
        <v>187</v>
      </c>
      <c r="G124" s="189"/>
      <c r="H124" s="193">
        <v>6.9</v>
      </c>
      <c r="I124" s="194"/>
      <c r="J124" s="189"/>
      <c r="K124" s="189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130</v>
      </c>
      <c r="AU124" s="199" t="s">
        <v>88</v>
      </c>
      <c r="AV124" s="13" t="s">
        <v>88</v>
      </c>
      <c r="AW124" s="13" t="s">
        <v>4</v>
      </c>
      <c r="AX124" s="13" t="s">
        <v>81</v>
      </c>
      <c r="AY124" s="199" t="s">
        <v>120</v>
      </c>
    </row>
    <row r="125" spans="1:65" s="2" customFormat="1" ht="21.75" customHeight="1">
      <c r="A125" s="35"/>
      <c r="B125" s="36"/>
      <c r="C125" s="170" t="s">
        <v>188</v>
      </c>
      <c r="D125" s="170" t="s">
        <v>122</v>
      </c>
      <c r="E125" s="171" t="s">
        <v>189</v>
      </c>
      <c r="F125" s="172" t="s">
        <v>190</v>
      </c>
      <c r="G125" s="173" t="s">
        <v>85</v>
      </c>
      <c r="H125" s="174">
        <v>92</v>
      </c>
      <c r="I125" s="175"/>
      <c r="J125" s="176">
        <f>ROUND(I125*H125,2)</f>
        <v>0</v>
      </c>
      <c r="K125" s="172" t="s">
        <v>125</v>
      </c>
      <c r="L125" s="40"/>
      <c r="M125" s="177" t="s">
        <v>19</v>
      </c>
      <c r="N125" s="178" t="s">
        <v>47</v>
      </c>
      <c r="O125" s="65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1" t="s">
        <v>126</v>
      </c>
      <c r="AT125" s="181" t="s">
        <v>122</v>
      </c>
      <c r="AU125" s="181" t="s">
        <v>88</v>
      </c>
      <c r="AY125" s="18" t="s">
        <v>120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8" t="s">
        <v>81</v>
      </c>
      <c r="BK125" s="182">
        <f>ROUND(I125*H125,2)</f>
        <v>0</v>
      </c>
      <c r="BL125" s="18" t="s">
        <v>126</v>
      </c>
      <c r="BM125" s="181" t="s">
        <v>191</v>
      </c>
    </row>
    <row r="126" spans="1:65" s="2" customFormat="1" ht="11.25">
      <c r="A126" s="35"/>
      <c r="B126" s="36"/>
      <c r="C126" s="37"/>
      <c r="D126" s="183" t="s">
        <v>128</v>
      </c>
      <c r="E126" s="37"/>
      <c r="F126" s="184" t="s">
        <v>192</v>
      </c>
      <c r="G126" s="37"/>
      <c r="H126" s="37"/>
      <c r="I126" s="185"/>
      <c r="J126" s="37"/>
      <c r="K126" s="37"/>
      <c r="L126" s="40"/>
      <c r="M126" s="186"/>
      <c r="N126" s="18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128</v>
      </c>
      <c r="AU126" s="18" t="s">
        <v>88</v>
      </c>
    </row>
    <row r="127" spans="1:65" s="15" customFormat="1" ht="11.25">
      <c r="B127" s="221"/>
      <c r="C127" s="222"/>
      <c r="D127" s="190" t="s">
        <v>130</v>
      </c>
      <c r="E127" s="223" t="s">
        <v>19</v>
      </c>
      <c r="F127" s="224" t="s">
        <v>193</v>
      </c>
      <c r="G127" s="222"/>
      <c r="H127" s="223" t="s">
        <v>19</v>
      </c>
      <c r="I127" s="225"/>
      <c r="J127" s="222"/>
      <c r="K127" s="222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130</v>
      </c>
      <c r="AU127" s="230" t="s">
        <v>88</v>
      </c>
      <c r="AV127" s="15" t="s">
        <v>81</v>
      </c>
      <c r="AW127" s="15" t="s">
        <v>36</v>
      </c>
      <c r="AX127" s="15" t="s">
        <v>76</v>
      </c>
      <c r="AY127" s="230" t="s">
        <v>120</v>
      </c>
    </row>
    <row r="128" spans="1:65" s="13" customFormat="1" ht="11.25">
      <c r="B128" s="188"/>
      <c r="C128" s="189"/>
      <c r="D128" s="190" t="s">
        <v>130</v>
      </c>
      <c r="E128" s="191" t="s">
        <v>19</v>
      </c>
      <c r="F128" s="192" t="s">
        <v>194</v>
      </c>
      <c r="G128" s="189"/>
      <c r="H128" s="193">
        <v>92</v>
      </c>
      <c r="I128" s="194"/>
      <c r="J128" s="189"/>
      <c r="K128" s="189"/>
      <c r="L128" s="195"/>
      <c r="M128" s="196"/>
      <c r="N128" s="197"/>
      <c r="O128" s="197"/>
      <c r="P128" s="197"/>
      <c r="Q128" s="197"/>
      <c r="R128" s="197"/>
      <c r="S128" s="197"/>
      <c r="T128" s="198"/>
      <c r="AT128" s="199" t="s">
        <v>130</v>
      </c>
      <c r="AU128" s="199" t="s">
        <v>88</v>
      </c>
      <c r="AV128" s="13" t="s">
        <v>88</v>
      </c>
      <c r="AW128" s="13" t="s">
        <v>36</v>
      </c>
      <c r="AX128" s="13" t="s">
        <v>81</v>
      </c>
      <c r="AY128" s="199" t="s">
        <v>120</v>
      </c>
    </row>
    <row r="129" spans="1:65" s="2" customFormat="1" ht="16.5" customHeight="1">
      <c r="A129" s="35"/>
      <c r="B129" s="36"/>
      <c r="C129" s="211" t="s">
        <v>195</v>
      </c>
      <c r="D129" s="211" t="s">
        <v>182</v>
      </c>
      <c r="E129" s="212" t="s">
        <v>196</v>
      </c>
      <c r="F129" s="213" t="s">
        <v>197</v>
      </c>
      <c r="G129" s="214" t="s">
        <v>136</v>
      </c>
      <c r="H129" s="215">
        <v>4.6920000000000002</v>
      </c>
      <c r="I129" s="216"/>
      <c r="J129" s="217">
        <f>ROUND(I129*H129,2)</f>
        <v>0</v>
      </c>
      <c r="K129" s="213" t="s">
        <v>125</v>
      </c>
      <c r="L129" s="218"/>
      <c r="M129" s="219" t="s">
        <v>19</v>
      </c>
      <c r="N129" s="220" t="s">
        <v>47</v>
      </c>
      <c r="O129" s="65"/>
      <c r="P129" s="179">
        <f>O129*H129</f>
        <v>0</v>
      </c>
      <c r="Q129" s="179">
        <v>0.21</v>
      </c>
      <c r="R129" s="179">
        <f>Q129*H129</f>
        <v>0.98531999999999997</v>
      </c>
      <c r="S129" s="179">
        <v>0</v>
      </c>
      <c r="T129" s="18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1" t="s">
        <v>176</v>
      </c>
      <c r="AT129" s="181" t="s">
        <v>182</v>
      </c>
      <c r="AU129" s="181" t="s">
        <v>88</v>
      </c>
      <c r="AY129" s="18" t="s">
        <v>120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8" t="s">
        <v>81</v>
      </c>
      <c r="BK129" s="182">
        <f>ROUND(I129*H129,2)</f>
        <v>0</v>
      </c>
      <c r="BL129" s="18" t="s">
        <v>126</v>
      </c>
      <c r="BM129" s="181" t="s">
        <v>198</v>
      </c>
    </row>
    <row r="130" spans="1:65" s="13" customFormat="1" ht="11.25">
      <c r="B130" s="188"/>
      <c r="C130" s="189"/>
      <c r="D130" s="190" t="s">
        <v>130</v>
      </c>
      <c r="E130" s="189"/>
      <c r="F130" s="192" t="s">
        <v>199</v>
      </c>
      <c r="G130" s="189"/>
      <c r="H130" s="193">
        <v>4.6920000000000002</v>
      </c>
      <c r="I130" s="194"/>
      <c r="J130" s="189"/>
      <c r="K130" s="189"/>
      <c r="L130" s="195"/>
      <c r="M130" s="196"/>
      <c r="N130" s="197"/>
      <c r="O130" s="197"/>
      <c r="P130" s="197"/>
      <c r="Q130" s="197"/>
      <c r="R130" s="197"/>
      <c r="S130" s="197"/>
      <c r="T130" s="198"/>
      <c r="AT130" s="199" t="s">
        <v>130</v>
      </c>
      <c r="AU130" s="199" t="s">
        <v>88</v>
      </c>
      <c r="AV130" s="13" t="s">
        <v>88</v>
      </c>
      <c r="AW130" s="13" t="s">
        <v>4</v>
      </c>
      <c r="AX130" s="13" t="s">
        <v>81</v>
      </c>
      <c r="AY130" s="199" t="s">
        <v>120</v>
      </c>
    </row>
    <row r="131" spans="1:65" s="2" customFormat="1" ht="24.2" customHeight="1">
      <c r="A131" s="35"/>
      <c r="B131" s="36"/>
      <c r="C131" s="170" t="s">
        <v>200</v>
      </c>
      <c r="D131" s="170" t="s">
        <v>122</v>
      </c>
      <c r="E131" s="171" t="s">
        <v>201</v>
      </c>
      <c r="F131" s="172" t="s">
        <v>202</v>
      </c>
      <c r="G131" s="173" t="s">
        <v>203</v>
      </c>
      <c r="H131" s="174">
        <v>3</v>
      </c>
      <c r="I131" s="175"/>
      <c r="J131" s="176">
        <f>ROUND(I131*H131,2)</f>
        <v>0</v>
      </c>
      <c r="K131" s="172" t="s">
        <v>125</v>
      </c>
      <c r="L131" s="40"/>
      <c r="M131" s="177" t="s">
        <v>19</v>
      </c>
      <c r="N131" s="178" t="s">
        <v>47</v>
      </c>
      <c r="O131" s="65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1" t="s">
        <v>126</v>
      </c>
      <c r="AT131" s="181" t="s">
        <v>122</v>
      </c>
      <c r="AU131" s="181" t="s">
        <v>88</v>
      </c>
      <c r="AY131" s="18" t="s">
        <v>120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8" t="s">
        <v>81</v>
      </c>
      <c r="BK131" s="182">
        <f>ROUND(I131*H131,2)</f>
        <v>0</v>
      </c>
      <c r="BL131" s="18" t="s">
        <v>126</v>
      </c>
      <c r="BM131" s="181" t="s">
        <v>204</v>
      </c>
    </row>
    <row r="132" spans="1:65" s="2" customFormat="1" ht="11.25">
      <c r="A132" s="35"/>
      <c r="B132" s="36"/>
      <c r="C132" s="37"/>
      <c r="D132" s="183" t="s">
        <v>128</v>
      </c>
      <c r="E132" s="37"/>
      <c r="F132" s="184" t="s">
        <v>205</v>
      </c>
      <c r="G132" s="37"/>
      <c r="H132" s="37"/>
      <c r="I132" s="185"/>
      <c r="J132" s="37"/>
      <c r="K132" s="37"/>
      <c r="L132" s="40"/>
      <c r="M132" s="186"/>
      <c r="N132" s="18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128</v>
      </c>
      <c r="AU132" s="18" t="s">
        <v>88</v>
      </c>
    </row>
    <row r="133" spans="1:65" s="2" customFormat="1" ht="16.5" customHeight="1">
      <c r="A133" s="35"/>
      <c r="B133" s="36"/>
      <c r="C133" s="211" t="s">
        <v>206</v>
      </c>
      <c r="D133" s="211" t="s">
        <v>182</v>
      </c>
      <c r="E133" s="212" t="s">
        <v>196</v>
      </c>
      <c r="F133" s="213" t="s">
        <v>197</v>
      </c>
      <c r="G133" s="214" t="s">
        <v>136</v>
      </c>
      <c r="H133" s="215">
        <v>0.6</v>
      </c>
      <c r="I133" s="216"/>
      <c r="J133" s="217">
        <f>ROUND(I133*H133,2)</f>
        <v>0</v>
      </c>
      <c r="K133" s="213" t="s">
        <v>125</v>
      </c>
      <c r="L133" s="218"/>
      <c r="M133" s="219" t="s">
        <v>19</v>
      </c>
      <c r="N133" s="220" t="s">
        <v>47</v>
      </c>
      <c r="O133" s="65"/>
      <c r="P133" s="179">
        <f>O133*H133</f>
        <v>0</v>
      </c>
      <c r="Q133" s="179">
        <v>0.21</v>
      </c>
      <c r="R133" s="179">
        <f>Q133*H133</f>
        <v>0.126</v>
      </c>
      <c r="S133" s="179">
        <v>0</v>
      </c>
      <c r="T133" s="18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1" t="s">
        <v>176</v>
      </c>
      <c r="AT133" s="181" t="s">
        <v>182</v>
      </c>
      <c r="AU133" s="181" t="s">
        <v>88</v>
      </c>
      <c r="AY133" s="18" t="s">
        <v>120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8" t="s">
        <v>81</v>
      </c>
      <c r="BK133" s="182">
        <f>ROUND(I133*H133,2)</f>
        <v>0</v>
      </c>
      <c r="BL133" s="18" t="s">
        <v>126</v>
      </c>
      <c r="BM133" s="181" t="s">
        <v>207</v>
      </c>
    </row>
    <row r="134" spans="1:65" s="13" customFormat="1" ht="11.25">
      <c r="B134" s="188"/>
      <c r="C134" s="189"/>
      <c r="D134" s="190" t="s">
        <v>130</v>
      </c>
      <c r="E134" s="189"/>
      <c r="F134" s="192" t="s">
        <v>208</v>
      </c>
      <c r="G134" s="189"/>
      <c r="H134" s="193">
        <v>0.6</v>
      </c>
      <c r="I134" s="194"/>
      <c r="J134" s="189"/>
      <c r="K134" s="189"/>
      <c r="L134" s="195"/>
      <c r="M134" s="196"/>
      <c r="N134" s="197"/>
      <c r="O134" s="197"/>
      <c r="P134" s="197"/>
      <c r="Q134" s="197"/>
      <c r="R134" s="197"/>
      <c r="S134" s="197"/>
      <c r="T134" s="198"/>
      <c r="AT134" s="199" t="s">
        <v>130</v>
      </c>
      <c r="AU134" s="199" t="s">
        <v>88</v>
      </c>
      <c r="AV134" s="13" t="s">
        <v>88</v>
      </c>
      <c r="AW134" s="13" t="s">
        <v>4</v>
      </c>
      <c r="AX134" s="13" t="s">
        <v>81</v>
      </c>
      <c r="AY134" s="199" t="s">
        <v>120</v>
      </c>
    </row>
    <row r="135" spans="1:65" s="2" customFormat="1" ht="24.2" customHeight="1">
      <c r="A135" s="35"/>
      <c r="B135" s="36"/>
      <c r="C135" s="170" t="s">
        <v>209</v>
      </c>
      <c r="D135" s="170" t="s">
        <v>122</v>
      </c>
      <c r="E135" s="171" t="s">
        <v>210</v>
      </c>
      <c r="F135" s="172" t="s">
        <v>211</v>
      </c>
      <c r="G135" s="173" t="s">
        <v>203</v>
      </c>
      <c r="H135" s="174">
        <v>1</v>
      </c>
      <c r="I135" s="175"/>
      <c r="J135" s="176">
        <f>ROUND(I135*H135,2)</f>
        <v>0</v>
      </c>
      <c r="K135" s="172" t="s">
        <v>125</v>
      </c>
      <c r="L135" s="40"/>
      <c r="M135" s="177" t="s">
        <v>19</v>
      </c>
      <c r="N135" s="178" t="s">
        <v>47</v>
      </c>
      <c r="O135" s="65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1" t="s">
        <v>126</v>
      </c>
      <c r="AT135" s="181" t="s">
        <v>122</v>
      </c>
      <c r="AU135" s="181" t="s">
        <v>88</v>
      </c>
      <c r="AY135" s="18" t="s">
        <v>120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8" t="s">
        <v>81</v>
      </c>
      <c r="BK135" s="182">
        <f>ROUND(I135*H135,2)</f>
        <v>0</v>
      </c>
      <c r="BL135" s="18" t="s">
        <v>126</v>
      </c>
      <c r="BM135" s="181" t="s">
        <v>212</v>
      </c>
    </row>
    <row r="136" spans="1:65" s="2" customFormat="1" ht="11.25">
      <c r="A136" s="35"/>
      <c r="B136" s="36"/>
      <c r="C136" s="37"/>
      <c r="D136" s="183" t="s">
        <v>128</v>
      </c>
      <c r="E136" s="37"/>
      <c r="F136" s="184" t="s">
        <v>213</v>
      </c>
      <c r="G136" s="37"/>
      <c r="H136" s="37"/>
      <c r="I136" s="185"/>
      <c r="J136" s="37"/>
      <c r="K136" s="37"/>
      <c r="L136" s="40"/>
      <c r="M136" s="186"/>
      <c r="N136" s="187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128</v>
      </c>
      <c r="AU136" s="18" t="s">
        <v>88</v>
      </c>
    </row>
    <row r="137" spans="1:65" s="2" customFormat="1" ht="16.5" customHeight="1">
      <c r="A137" s="35"/>
      <c r="B137" s="36"/>
      <c r="C137" s="211" t="s">
        <v>8</v>
      </c>
      <c r="D137" s="211" t="s">
        <v>182</v>
      </c>
      <c r="E137" s="212" t="s">
        <v>196</v>
      </c>
      <c r="F137" s="213" t="s">
        <v>197</v>
      </c>
      <c r="G137" s="214" t="s">
        <v>136</v>
      </c>
      <c r="H137" s="215">
        <v>0.5</v>
      </c>
      <c r="I137" s="216"/>
      <c r="J137" s="217">
        <f>ROUND(I137*H137,2)</f>
        <v>0</v>
      </c>
      <c r="K137" s="213" t="s">
        <v>125</v>
      </c>
      <c r="L137" s="218"/>
      <c r="M137" s="219" t="s">
        <v>19</v>
      </c>
      <c r="N137" s="220" t="s">
        <v>47</v>
      </c>
      <c r="O137" s="65"/>
      <c r="P137" s="179">
        <f>O137*H137</f>
        <v>0</v>
      </c>
      <c r="Q137" s="179">
        <v>0.21</v>
      </c>
      <c r="R137" s="179">
        <f>Q137*H137</f>
        <v>0.105</v>
      </c>
      <c r="S137" s="179">
        <v>0</v>
      </c>
      <c r="T137" s="18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1" t="s">
        <v>176</v>
      </c>
      <c r="AT137" s="181" t="s">
        <v>182</v>
      </c>
      <c r="AU137" s="181" t="s">
        <v>88</v>
      </c>
      <c r="AY137" s="18" t="s">
        <v>120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8" t="s">
        <v>81</v>
      </c>
      <c r="BK137" s="182">
        <f>ROUND(I137*H137,2)</f>
        <v>0</v>
      </c>
      <c r="BL137" s="18" t="s">
        <v>126</v>
      </c>
      <c r="BM137" s="181" t="s">
        <v>214</v>
      </c>
    </row>
    <row r="138" spans="1:65" s="13" customFormat="1" ht="11.25">
      <c r="B138" s="188"/>
      <c r="C138" s="189"/>
      <c r="D138" s="190" t="s">
        <v>130</v>
      </c>
      <c r="E138" s="189"/>
      <c r="F138" s="192" t="s">
        <v>215</v>
      </c>
      <c r="G138" s="189"/>
      <c r="H138" s="193">
        <v>0.5</v>
      </c>
      <c r="I138" s="194"/>
      <c r="J138" s="189"/>
      <c r="K138" s="189"/>
      <c r="L138" s="195"/>
      <c r="M138" s="196"/>
      <c r="N138" s="197"/>
      <c r="O138" s="197"/>
      <c r="P138" s="197"/>
      <c r="Q138" s="197"/>
      <c r="R138" s="197"/>
      <c r="S138" s="197"/>
      <c r="T138" s="198"/>
      <c r="AT138" s="199" t="s">
        <v>130</v>
      </c>
      <c r="AU138" s="199" t="s">
        <v>88</v>
      </c>
      <c r="AV138" s="13" t="s">
        <v>88</v>
      </c>
      <c r="AW138" s="13" t="s">
        <v>4</v>
      </c>
      <c r="AX138" s="13" t="s">
        <v>81</v>
      </c>
      <c r="AY138" s="199" t="s">
        <v>120</v>
      </c>
    </row>
    <row r="139" spans="1:65" s="2" customFormat="1" ht="24.2" customHeight="1">
      <c r="A139" s="35"/>
      <c r="B139" s="36"/>
      <c r="C139" s="170" t="s">
        <v>216</v>
      </c>
      <c r="D139" s="170" t="s">
        <v>122</v>
      </c>
      <c r="E139" s="171" t="s">
        <v>217</v>
      </c>
      <c r="F139" s="172" t="s">
        <v>218</v>
      </c>
      <c r="G139" s="173" t="s">
        <v>203</v>
      </c>
      <c r="H139" s="174">
        <v>350</v>
      </c>
      <c r="I139" s="175"/>
      <c r="J139" s="176">
        <f>ROUND(I139*H139,2)</f>
        <v>0</v>
      </c>
      <c r="K139" s="172" t="s">
        <v>125</v>
      </c>
      <c r="L139" s="40"/>
      <c r="M139" s="177" t="s">
        <v>19</v>
      </c>
      <c r="N139" s="178" t="s">
        <v>47</v>
      </c>
      <c r="O139" s="65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1" t="s">
        <v>126</v>
      </c>
      <c r="AT139" s="181" t="s">
        <v>122</v>
      </c>
      <c r="AU139" s="181" t="s">
        <v>88</v>
      </c>
      <c r="AY139" s="18" t="s">
        <v>120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8" t="s">
        <v>81</v>
      </c>
      <c r="BK139" s="182">
        <f>ROUND(I139*H139,2)</f>
        <v>0</v>
      </c>
      <c r="BL139" s="18" t="s">
        <v>126</v>
      </c>
      <c r="BM139" s="181" t="s">
        <v>219</v>
      </c>
    </row>
    <row r="140" spans="1:65" s="2" customFormat="1" ht="11.25">
      <c r="A140" s="35"/>
      <c r="B140" s="36"/>
      <c r="C140" s="37"/>
      <c r="D140" s="183" t="s">
        <v>128</v>
      </c>
      <c r="E140" s="37"/>
      <c r="F140" s="184" t="s">
        <v>220</v>
      </c>
      <c r="G140" s="37"/>
      <c r="H140" s="37"/>
      <c r="I140" s="185"/>
      <c r="J140" s="37"/>
      <c r="K140" s="37"/>
      <c r="L140" s="40"/>
      <c r="M140" s="186"/>
      <c r="N140" s="187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128</v>
      </c>
      <c r="AU140" s="18" t="s">
        <v>88</v>
      </c>
    </row>
    <row r="141" spans="1:65" s="2" customFormat="1" ht="21.75" customHeight="1">
      <c r="A141" s="35"/>
      <c r="B141" s="36"/>
      <c r="C141" s="170" t="s">
        <v>221</v>
      </c>
      <c r="D141" s="170" t="s">
        <v>122</v>
      </c>
      <c r="E141" s="171" t="s">
        <v>222</v>
      </c>
      <c r="F141" s="172" t="s">
        <v>223</v>
      </c>
      <c r="G141" s="173" t="s">
        <v>203</v>
      </c>
      <c r="H141" s="174">
        <v>350</v>
      </c>
      <c r="I141" s="175"/>
      <c r="J141" s="176">
        <f>ROUND(I141*H141,2)</f>
        <v>0</v>
      </c>
      <c r="K141" s="172" t="s">
        <v>125</v>
      </c>
      <c r="L141" s="40"/>
      <c r="M141" s="177" t="s">
        <v>19</v>
      </c>
      <c r="N141" s="178" t="s">
        <v>47</v>
      </c>
      <c r="O141" s="65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1" t="s">
        <v>126</v>
      </c>
      <c r="AT141" s="181" t="s">
        <v>122</v>
      </c>
      <c r="AU141" s="181" t="s">
        <v>88</v>
      </c>
      <c r="AY141" s="18" t="s">
        <v>120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8" t="s">
        <v>81</v>
      </c>
      <c r="BK141" s="182">
        <f>ROUND(I141*H141,2)</f>
        <v>0</v>
      </c>
      <c r="BL141" s="18" t="s">
        <v>126</v>
      </c>
      <c r="BM141" s="181" t="s">
        <v>224</v>
      </c>
    </row>
    <row r="142" spans="1:65" s="2" customFormat="1" ht="11.25">
      <c r="A142" s="35"/>
      <c r="B142" s="36"/>
      <c r="C142" s="37"/>
      <c r="D142" s="183" t="s">
        <v>128</v>
      </c>
      <c r="E142" s="37"/>
      <c r="F142" s="184" t="s">
        <v>225</v>
      </c>
      <c r="G142" s="37"/>
      <c r="H142" s="37"/>
      <c r="I142" s="185"/>
      <c r="J142" s="37"/>
      <c r="K142" s="37"/>
      <c r="L142" s="40"/>
      <c r="M142" s="186"/>
      <c r="N142" s="18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128</v>
      </c>
      <c r="AU142" s="18" t="s">
        <v>88</v>
      </c>
    </row>
    <row r="143" spans="1:65" s="2" customFormat="1" ht="16.5" customHeight="1">
      <c r="A143" s="35"/>
      <c r="B143" s="36"/>
      <c r="C143" s="211" t="s">
        <v>226</v>
      </c>
      <c r="D143" s="211" t="s">
        <v>182</v>
      </c>
      <c r="E143" s="212" t="s">
        <v>227</v>
      </c>
      <c r="F143" s="213" t="s">
        <v>711</v>
      </c>
      <c r="G143" s="214" t="s">
        <v>203</v>
      </c>
      <c r="H143" s="215">
        <v>22</v>
      </c>
      <c r="I143" s="216"/>
      <c r="J143" s="217">
        <f t="shared" ref="J143:J157" si="0">ROUND(I143*H143,2)</f>
        <v>0</v>
      </c>
      <c r="K143" s="213" t="s">
        <v>19</v>
      </c>
      <c r="L143" s="218"/>
      <c r="M143" s="219" t="s">
        <v>19</v>
      </c>
      <c r="N143" s="220" t="s">
        <v>47</v>
      </c>
      <c r="O143" s="65"/>
      <c r="P143" s="179">
        <f t="shared" ref="P143:P157" si="1">O143*H143</f>
        <v>0</v>
      </c>
      <c r="Q143" s="179">
        <v>0</v>
      </c>
      <c r="R143" s="179">
        <f t="shared" ref="R143:R157" si="2">Q143*H143</f>
        <v>0</v>
      </c>
      <c r="S143" s="179">
        <v>0</v>
      </c>
      <c r="T143" s="180">
        <f t="shared" ref="T143:T157" si="3"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1" t="s">
        <v>176</v>
      </c>
      <c r="AT143" s="181" t="s">
        <v>182</v>
      </c>
      <c r="AU143" s="181" t="s">
        <v>88</v>
      </c>
      <c r="AY143" s="18" t="s">
        <v>120</v>
      </c>
      <c r="BE143" s="182">
        <f t="shared" ref="BE143:BE157" si="4">IF(N143="základní",J143,0)</f>
        <v>0</v>
      </c>
      <c r="BF143" s="182">
        <f t="shared" ref="BF143:BF157" si="5">IF(N143="snížená",J143,0)</f>
        <v>0</v>
      </c>
      <c r="BG143" s="182">
        <f t="shared" ref="BG143:BG157" si="6">IF(N143="zákl. přenesená",J143,0)</f>
        <v>0</v>
      </c>
      <c r="BH143" s="182">
        <f t="shared" ref="BH143:BH157" si="7">IF(N143="sníž. přenesená",J143,0)</f>
        <v>0</v>
      </c>
      <c r="BI143" s="182">
        <f t="shared" ref="BI143:BI157" si="8">IF(N143="nulová",J143,0)</f>
        <v>0</v>
      </c>
      <c r="BJ143" s="18" t="s">
        <v>81</v>
      </c>
      <c r="BK143" s="182">
        <f t="shared" ref="BK143:BK157" si="9">ROUND(I143*H143,2)</f>
        <v>0</v>
      </c>
      <c r="BL143" s="18" t="s">
        <v>126</v>
      </c>
      <c r="BM143" s="181" t="s">
        <v>228</v>
      </c>
    </row>
    <row r="144" spans="1:65" s="2" customFormat="1" ht="16.5" customHeight="1">
      <c r="A144" s="35"/>
      <c r="B144" s="36"/>
      <c r="C144" s="211" t="s">
        <v>229</v>
      </c>
      <c r="D144" s="211" t="s">
        <v>182</v>
      </c>
      <c r="E144" s="212" t="s">
        <v>230</v>
      </c>
      <c r="F144" s="213" t="s">
        <v>712</v>
      </c>
      <c r="G144" s="214" t="s">
        <v>203</v>
      </c>
      <c r="H144" s="215">
        <v>25</v>
      </c>
      <c r="I144" s="216"/>
      <c r="J144" s="217">
        <f t="shared" si="0"/>
        <v>0</v>
      </c>
      <c r="K144" s="213" t="s">
        <v>19</v>
      </c>
      <c r="L144" s="218"/>
      <c r="M144" s="219" t="s">
        <v>19</v>
      </c>
      <c r="N144" s="220" t="s">
        <v>47</v>
      </c>
      <c r="O144" s="65"/>
      <c r="P144" s="179">
        <f t="shared" si="1"/>
        <v>0</v>
      </c>
      <c r="Q144" s="179">
        <v>0</v>
      </c>
      <c r="R144" s="179">
        <f t="shared" si="2"/>
        <v>0</v>
      </c>
      <c r="S144" s="179">
        <v>0</v>
      </c>
      <c r="T144" s="180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1" t="s">
        <v>176</v>
      </c>
      <c r="AT144" s="181" t="s">
        <v>182</v>
      </c>
      <c r="AU144" s="181" t="s">
        <v>88</v>
      </c>
      <c r="AY144" s="18" t="s">
        <v>120</v>
      </c>
      <c r="BE144" s="182">
        <f t="shared" si="4"/>
        <v>0</v>
      </c>
      <c r="BF144" s="182">
        <f t="shared" si="5"/>
        <v>0</v>
      </c>
      <c r="BG144" s="182">
        <f t="shared" si="6"/>
        <v>0</v>
      </c>
      <c r="BH144" s="182">
        <f t="shared" si="7"/>
        <v>0</v>
      </c>
      <c r="BI144" s="182">
        <f t="shared" si="8"/>
        <v>0</v>
      </c>
      <c r="BJ144" s="18" t="s">
        <v>81</v>
      </c>
      <c r="BK144" s="182">
        <f t="shared" si="9"/>
        <v>0</v>
      </c>
      <c r="BL144" s="18" t="s">
        <v>126</v>
      </c>
      <c r="BM144" s="181" t="s">
        <v>231</v>
      </c>
    </row>
    <row r="145" spans="1:65" s="2" customFormat="1" ht="24.95" customHeight="1">
      <c r="A145" s="35"/>
      <c r="B145" s="36"/>
      <c r="C145" s="211" t="s">
        <v>232</v>
      </c>
      <c r="D145" s="211" t="s">
        <v>182</v>
      </c>
      <c r="E145" s="212" t="s">
        <v>233</v>
      </c>
      <c r="F145" s="213" t="s">
        <v>713</v>
      </c>
      <c r="G145" s="214" t="s">
        <v>203</v>
      </c>
      <c r="H145" s="215">
        <v>9</v>
      </c>
      <c r="I145" s="216"/>
      <c r="J145" s="217">
        <f t="shared" si="0"/>
        <v>0</v>
      </c>
      <c r="K145" s="213" t="s">
        <v>19</v>
      </c>
      <c r="L145" s="218"/>
      <c r="M145" s="219" t="s">
        <v>19</v>
      </c>
      <c r="N145" s="220" t="s">
        <v>47</v>
      </c>
      <c r="O145" s="65"/>
      <c r="P145" s="179">
        <f t="shared" si="1"/>
        <v>0</v>
      </c>
      <c r="Q145" s="179">
        <v>0</v>
      </c>
      <c r="R145" s="179">
        <f t="shared" si="2"/>
        <v>0</v>
      </c>
      <c r="S145" s="179">
        <v>0</v>
      </c>
      <c r="T145" s="180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1" t="s">
        <v>176</v>
      </c>
      <c r="AT145" s="181" t="s">
        <v>182</v>
      </c>
      <c r="AU145" s="181" t="s">
        <v>88</v>
      </c>
      <c r="AY145" s="18" t="s">
        <v>120</v>
      </c>
      <c r="BE145" s="182">
        <f t="shared" si="4"/>
        <v>0</v>
      </c>
      <c r="BF145" s="182">
        <f t="shared" si="5"/>
        <v>0</v>
      </c>
      <c r="BG145" s="182">
        <f t="shared" si="6"/>
        <v>0</v>
      </c>
      <c r="BH145" s="182">
        <f t="shared" si="7"/>
        <v>0</v>
      </c>
      <c r="BI145" s="182">
        <f t="shared" si="8"/>
        <v>0</v>
      </c>
      <c r="BJ145" s="18" t="s">
        <v>81</v>
      </c>
      <c r="BK145" s="182">
        <f t="shared" si="9"/>
        <v>0</v>
      </c>
      <c r="BL145" s="18" t="s">
        <v>126</v>
      </c>
      <c r="BM145" s="181" t="s">
        <v>234</v>
      </c>
    </row>
    <row r="146" spans="1:65" s="2" customFormat="1" ht="24.95" customHeight="1">
      <c r="A146" s="35"/>
      <c r="B146" s="36"/>
      <c r="C146" s="211" t="s">
        <v>7</v>
      </c>
      <c r="D146" s="211" t="s">
        <v>182</v>
      </c>
      <c r="E146" s="212" t="s">
        <v>235</v>
      </c>
      <c r="F146" s="213" t="s">
        <v>714</v>
      </c>
      <c r="G146" s="214" t="s">
        <v>203</v>
      </c>
      <c r="H146" s="215">
        <v>21</v>
      </c>
      <c r="I146" s="216"/>
      <c r="J146" s="217">
        <f t="shared" si="0"/>
        <v>0</v>
      </c>
      <c r="K146" s="213" t="s">
        <v>19</v>
      </c>
      <c r="L146" s="218"/>
      <c r="M146" s="219" t="s">
        <v>19</v>
      </c>
      <c r="N146" s="220" t="s">
        <v>47</v>
      </c>
      <c r="O146" s="65"/>
      <c r="P146" s="179">
        <f t="shared" si="1"/>
        <v>0</v>
      </c>
      <c r="Q146" s="179">
        <v>0</v>
      </c>
      <c r="R146" s="179">
        <f t="shared" si="2"/>
        <v>0</v>
      </c>
      <c r="S146" s="179">
        <v>0</v>
      </c>
      <c r="T146" s="180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1" t="s">
        <v>176</v>
      </c>
      <c r="AT146" s="181" t="s">
        <v>182</v>
      </c>
      <c r="AU146" s="181" t="s">
        <v>88</v>
      </c>
      <c r="AY146" s="18" t="s">
        <v>120</v>
      </c>
      <c r="BE146" s="182">
        <f t="shared" si="4"/>
        <v>0</v>
      </c>
      <c r="BF146" s="182">
        <f t="shared" si="5"/>
        <v>0</v>
      </c>
      <c r="BG146" s="182">
        <f t="shared" si="6"/>
        <v>0</v>
      </c>
      <c r="BH146" s="182">
        <f t="shared" si="7"/>
        <v>0</v>
      </c>
      <c r="BI146" s="182">
        <f t="shared" si="8"/>
        <v>0</v>
      </c>
      <c r="BJ146" s="18" t="s">
        <v>81</v>
      </c>
      <c r="BK146" s="182">
        <f t="shared" si="9"/>
        <v>0</v>
      </c>
      <c r="BL146" s="18" t="s">
        <v>126</v>
      </c>
      <c r="BM146" s="181" t="s">
        <v>236</v>
      </c>
    </row>
    <row r="147" spans="1:65" s="2" customFormat="1" ht="24.95" customHeight="1">
      <c r="A147" s="35"/>
      <c r="B147" s="36"/>
      <c r="C147" s="211" t="s">
        <v>237</v>
      </c>
      <c r="D147" s="211" t="s">
        <v>182</v>
      </c>
      <c r="E147" s="212" t="s">
        <v>238</v>
      </c>
      <c r="F147" s="213" t="s">
        <v>715</v>
      </c>
      <c r="G147" s="214" t="s">
        <v>203</v>
      </c>
      <c r="H147" s="215">
        <v>30</v>
      </c>
      <c r="I147" s="216"/>
      <c r="J147" s="217">
        <f t="shared" si="0"/>
        <v>0</v>
      </c>
      <c r="K147" s="213" t="s">
        <v>19</v>
      </c>
      <c r="L147" s="218"/>
      <c r="M147" s="219" t="s">
        <v>19</v>
      </c>
      <c r="N147" s="220" t="s">
        <v>47</v>
      </c>
      <c r="O147" s="65"/>
      <c r="P147" s="179">
        <f t="shared" si="1"/>
        <v>0</v>
      </c>
      <c r="Q147" s="179">
        <v>0</v>
      </c>
      <c r="R147" s="179">
        <f t="shared" si="2"/>
        <v>0</v>
      </c>
      <c r="S147" s="179">
        <v>0</v>
      </c>
      <c r="T147" s="180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1" t="s">
        <v>176</v>
      </c>
      <c r="AT147" s="181" t="s">
        <v>182</v>
      </c>
      <c r="AU147" s="181" t="s">
        <v>88</v>
      </c>
      <c r="AY147" s="18" t="s">
        <v>120</v>
      </c>
      <c r="BE147" s="182">
        <f t="shared" si="4"/>
        <v>0</v>
      </c>
      <c r="BF147" s="182">
        <f t="shared" si="5"/>
        <v>0</v>
      </c>
      <c r="BG147" s="182">
        <f t="shared" si="6"/>
        <v>0</v>
      </c>
      <c r="BH147" s="182">
        <f t="shared" si="7"/>
        <v>0</v>
      </c>
      <c r="BI147" s="182">
        <f t="shared" si="8"/>
        <v>0</v>
      </c>
      <c r="BJ147" s="18" t="s">
        <v>81</v>
      </c>
      <c r="BK147" s="182">
        <f t="shared" si="9"/>
        <v>0</v>
      </c>
      <c r="BL147" s="18" t="s">
        <v>126</v>
      </c>
      <c r="BM147" s="181" t="s">
        <v>239</v>
      </c>
    </row>
    <row r="148" spans="1:65" s="2" customFormat="1" ht="24.95" customHeight="1">
      <c r="A148" s="35"/>
      <c r="B148" s="36"/>
      <c r="C148" s="211" t="s">
        <v>240</v>
      </c>
      <c r="D148" s="211" t="s">
        <v>182</v>
      </c>
      <c r="E148" s="212" t="s">
        <v>241</v>
      </c>
      <c r="F148" s="213" t="s">
        <v>716</v>
      </c>
      <c r="G148" s="214" t="s">
        <v>203</v>
      </c>
      <c r="H148" s="215">
        <v>21</v>
      </c>
      <c r="I148" s="216"/>
      <c r="J148" s="217">
        <f t="shared" si="0"/>
        <v>0</v>
      </c>
      <c r="K148" s="213" t="s">
        <v>19</v>
      </c>
      <c r="L148" s="218"/>
      <c r="M148" s="219" t="s">
        <v>19</v>
      </c>
      <c r="N148" s="220" t="s">
        <v>47</v>
      </c>
      <c r="O148" s="65"/>
      <c r="P148" s="179">
        <f t="shared" si="1"/>
        <v>0</v>
      </c>
      <c r="Q148" s="179">
        <v>0</v>
      </c>
      <c r="R148" s="179">
        <f t="shared" si="2"/>
        <v>0</v>
      </c>
      <c r="S148" s="179">
        <v>0</v>
      </c>
      <c r="T148" s="180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1" t="s">
        <v>176</v>
      </c>
      <c r="AT148" s="181" t="s">
        <v>182</v>
      </c>
      <c r="AU148" s="181" t="s">
        <v>88</v>
      </c>
      <c r="AY148" s="18" t="s">
        <v>120</v>
      </c>
      <c r="BE148" s="182">
        <f t="shared" si="4"/>
        <v>0</v>
      </c>
      <c r="BF148" s="182">
        <f t="shared" si="5"/>
        <v>0</v>
      </c>
      <c r="BG148" s="182">
        <f t="shared" si="6"/>
        <v>0</v>
      </c>
      <c r="BH148" s="182">
        <f t="shared" si="7"/>
        <v>0</v>
      </c>
      <c r="BI148" s="182">
        <f t="shared" si="8"/>
        <v>0</v>
      </c>
      <c r="BJ148" s="18" t="s">
        <v>81</v>
      </c>
      <c r="BK148" s="182">
        <f t="shared" si="9"/>
        <v>0</v>
      </c>
      <c r="BL148" s="18" t="s">
        <v>126</v>
      </c>
      <c r="BM148" s="181" t="s">
        <v>242</v>
      </c>
    </row>
    <row r="149" spans="1:65" s="2" customFormat="1" ht="24.95" customHeight="1">
      <c r="A149" s="35"/>
      <c r="B149" s="36"/>
      <c r="C149" s="211" t="s">
        <v>243</v>
      </c>
      <c r="D149" s="211" t="s">
        <v>182</v>
      </c>
      <c r="E149" s="212" t="s">
        <v>244</v>
      </c>
      <c r="F149" s="213" t="s">
        <v>717</v>
      </c>
      <c r="G149" s="214" t="s">
        <v>203</v>
      </c>
      <c r="H149" s="215">
        <v>14</v>
      </c>
      <c r="I149" s="216"/>
      <c r="J149" s="217">
        <f t="shared" si="0"/>
        <v>0</v>
      </c>
      <c r="K149" s="213" t="s">
        <v>19</v>
      </c>
      <c r="L149" s="218"/>
      <c r="M149" s="219" t="s">
        <v>19</v>
      </c>
      <c r="N149" s="220" t="s">
        <v>47</v>
      </c>
      <c r="O149" s="65"/>
      <c r="P149" s="179">
        <f t="shared" si="1"/>
        <v>0</v>
      </c>
      <c r="Q149" s="179">
        <v>0</v>
      </c>
      <c r="R149" s="179">
        <f t="shared" si="2"/>
        <v>0</v>
      </c>
      <c r="S149" s="179">
        <v>0</v>
      </c>
      <c r="T149" s="180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1" t="s">
        <v>176</v>
      </c>
      <c r="AT149" s="181" t="s">
        <v>182</v>
      </c>
      <c r="AU149" s="181" t="s">
        <v>88</v>
      </c>
      <c r="AY149" s="18" t="s">
        <v>120</v>
      </c>
      <c r="BE149" s="182">
        <f t="shared" si="4"/>
        <v>0</v>
      </c>
      <c r="BF149" s="182">
        <f t="shared" si="5"/>
        <v>0</v>
      </c>
      <c r="BG149" s="182">
        <f t="shared" si="6"/>
        <v>0</v>
      </c>
      <c r="BH149" s="182">
        <f t="shared" si="7"/>
        <v>0</v>
      </c>
      <c r="BI149" s="182">
        <f t="shared" si="8"/>
        <v>0</v>
      </c>
      <c r="BJ149" s="18" t="s">
        <v>81</v>
      </c>
      <c r="BK149" s="182">
        <f t="shared" si="9"/>
        <v>0</v>
      </c>
      <c r="BL149" s="18" t="s">
        <v>126</v>
      </c>
      <c r="BM149" s="181" t="s">
        <v>245</v>
      </c>
    </row>
    <row r="150" spans="1:65" s="2" customFormat="1" ht="24.95" customHeight="1">
      <c r="A150" s="35"/>
      <c r="B150" s="36"/>
      <c r="C150" s="211" t="s">
        <v>246</v>
      </c>
      <c r="D150" s="211" t="s">
        <v>182</v>
      </c>
      <c r="E150" s="212" t="s">
        <v>247</v>
      </c>
      <c r="F150" s="213" t="s">
        <v>718</v>
      </c>
      <c r="G150" s="214" t="s">
        <v>203</v>
      </c>
      <c r="H150" s="215">
        <v>54</v>
      </c>
      <c r="I150" s="216"/>
      <c r="J150" s="217">
        <f t="shared" si="0"/>
        <v>0</v>
      </c>
      <c r="K150" s="213" t="s">
        <v>19</v>
      </c>
      <c r="L150" s="218"/>
      <c r="M150" s="219" t="s">
        <v>19</v>
      </c>
      <c r="N150" s="220" t="s">
        <v>47</v>
      </c>
      <c r="O150" s="65"/>
      <c r="P150" s="179">
        <f t="shared" si="1"/>
        <v>0</v>
      </c>
      <c r="Q150" s="179">
        <v>0</v>
      </c>
      <c r="R150" s="179">
        <f t="shared" si="2"/>
        <v>0</v>
      </c>
      <c r="S150" s="179">
        <v>0</v>
      </c>
      <c r="T150" s="180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1" t="s">
        <v>176</v>
      </c>
      <c r="AT150" s="181" t="s">
        <v>182</v>
      </c>
      <c r="AU150" s="181" t="s">
        <v>88</v>
      </c>
      <c r="AY150" s="18" t="s">
        <v>120</v>
      </c>
      <c r="BE150" s="182">
        <f t="shared" si="4"/>
        <v>0</v>
      </c>
      <c r="BF150" s="182">
        <f t="shared" si="5"/>
        <v>0</v>
      </c>
      <c r="BG150" s="182">
        <f t="shared" si="6"/>
        <v>0</v>
      </c>
      <c r="BH150" s="182">
        <f t="shared" si="7"/>
        <v>0</v>
      </c>
      <c r="BI150" s="182">
        <f t="shared" si="8"/>
        <v>0</v>
      </c>
      <c r="BJ150" s="18" t="s">
        <v>81</v>
      </c>
      <c r="BK150" s="182">
        <f t="shared" si="9"/>
        <v>0</v>
      </c>
      <c r="BL150" s="18" t="s">
        <v>126</v>
      </c>
      <c r="BM150" s="181" t="s">
        <v>248</v>
      </c>
    </row>
    <row r="151" spans="1:65" s="2" customFormat="1" ht="24.95" customHeight="1">
      <c r="A151" s="35"/>
      <c r="B151" s="36"/>
      <c r="C151" s="211" t="s">
        <v>249</v>
      </c>
      <c r="D151" s="211" t="s">
        <v>182</v>
      </c>
      <c r="E151" s="212" t="s">
        <v>250</v>
      </c>
      <c r="F151" s="213" t="s">
        <v>719</v>
      </c>
      <c r="G151" s="214" t="s">
        <v>203</v>
      </c>
      <c r="H151" s="215">
        <v>35</v>
      </c>
      <c r="I151" s="216"/>
      <c r="J151" s="217">
        <f t="shared" si="0"/>
        <v>0</v>
      </c>
      <c r="K151" s="213" t="s">
        <v>19</v>
      </c>
      <c r="L151" s="218"/>
      <c r="M151" s="219" t="s">
        <v>19</v>
      </c>
      <c r="N151" s="220" t="s">
        <v>47</v>
      </c>
      <c r="O151" s="65"/>
      <c r="P151" s="179">
        <f t="shared" si="1"/>
        <v>0</v>
      </c>
      <c r="Q151" s="179">
        <v>0</v>
      </c>
      <c r="R151" s="179">
        <f t="shared" si="2"/>
        <v>0</v>
      </c>
      <c r="S151" s="179">
        <v>0</v>
      </c>
      <c r="T151" s="180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1" t="s">
        <v>176</v>
      </c>
      <c r="AT151" s="181" t="s">
        <v>182</v>
      </c>
      <c r="AU151" s="181" t="s">
        <v>88</v>
      </c>
      <c r="AY151" s="18" t="s">
        <v>120</v>
      </c>
      <c r="BE151" s="182">
        <f t="shared" si="4"/>
        <v>0</v>
      </c>
      <c r="BF151" s="182">
        <f t="shared" si="5"/>
        <v>0</v>
      </c>
      <c r="BG151" s="182">
        <f t="shared" si="6"/>
        <v>0</v>
      </c>
      <c r="BH151" s="182">
        <f t="shared" si="7"/>
        <v>0</v>
      </c>
      <c r="BI151" s="182">
        <f t="shared" si="8"/>
        <v>0</v>
      </c>
      <c r="BJ151" s="18" t="s">
        <v>81</v>
      </c>
      <c r="BK151" s="182">
        <f t="shared" si="9"/>
        <v>0</v>
      </c>
      <c r="BL151" s="18" t="s">
        <v>126</v>
      </c>
      <c r="BM151" s="181" t="s">
        <v>251</v>
      </c>
    </row>
    <row r="152" spans="1:65" s="2" customFormat="1" ht="24.95" customHeight="1">
      <c r="A152" s="35"/>
      <c r="B152" s="36"/>
      <c r="C152" s="211" t="s">
        <v>252</v>
      </c>
      <c r="D152" s="211" t="s">
        <v>182</v>
      </c>
      <c r="E152" s="212" t="s">
        <v>253</v>
      </c>
      <c r="F152" s="213" t="s">
        <v>720</v>
      </c>
      <c r="G152" s="214" t="s">
        <v>203</v>
      </c>
      <c r="H152" s="215">
        <v>38</v>
      </c>
      <c r="I152" s="216"/>
      <c r="J152" s="217">
        <f t="shared" si="0"/>
        <v>0</v>
      </c>
      <c r="K152" s="213" t="s">
        <v>19</v>
      </c>
      <c r="L152" s="218"/>
      <c r="M152" s="219" t="s">
        <v>19</v>
      </c>
      <c r="N152" s="220" t="s">
        <v>47</v>
      </c>
      <c r="O152" s="65"/>
      <c r="P152" s="179">
        <f t="shared" si="1"/>
        <v>0</v>
      </c>
      <c r="Q152" s="179">
        <v>0</v>
      </c>
      <c r="R152" s="179">
        <f t="shared" si="2"/>
        <v>0</v>
      </c>
      <c r="S152" s="179">
        <v>0</v>
      </c>
      <c r="T152" s="180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1" t="s">
        <v>176</v>
      </c>
      <c r="AT152" s="181" t="s">
        <v>182</v>
      </c>
      <c r="AU152" s="181" t="s">
        <v>88</v>
      </c>
      <c r="AY152" s="18" t="s">
        <v>120</v>
      </c>
      <c r="BE152" s="182">
        <f t="shared" si="4"/>
        <v>0</v>
      </c>
      <c r="BF152" s="182">
        <f t="shared" si="5"/>
        <v>0</v>
      </c>
      <c r="BG152" s="182">
        <f t="shared" si="6"/>
        <v>0</v>
      </c>
      <c r="BH152" s="182">
        <f t="shared" si="7"/>
        <v>0</v>
      </c>
      <c r="BI152" s="182">
        <f t="shared" si="8"/>
        <v>0</v>
      </c>
      <c r="BJ152" s="18" t="s">
        <v>81</v>
      </c>
      <c r="BK152" s="182">
        <f t="shared" si="9"/>
        <v>0</v>
      </c>
      <c r="BL152" s="18" t="s">
        <v>126</v>
      </c>
      <c r="BM152" s="181" t="s">
        <v>254</v>
      </c>
    </row>
    <row r="153" spans="1:65" s="2" customFormat="1" ht="24.95" customHeight="1">
      <c r="A153" s="35"/>
      <c r="B153" s="36"/>
      <c r="C153" s="211" t="s">
        <v>255</v>
      </c>
      <c r="D153" s="211" t="s">
        <v>182</v>
      </c>
      <c r="E153" s="212" t="s">
        <v>256</v>
      </c>
      <c r="F153" s="213" t="s">
        <v>721</v>
      </c>
      <c r="G153" s="214" t="s">
        <v>203</v>
      </c>
      <c r="H153" s="215">
        <v>14</v>
      </c>
      <c r="I153" s="216"/>
      <c r="J153" s="217">
        <f t="shared" si="0"/>
        <v>0</v>
      </c>
      <c r="K153" s="213" t="s">
        <v>19</v>
      </c>
      <c r="L153" s="218"/>
      <c r="M153" s="219" t="s">
        <v>19</v>
      </c>
      <c r="N153" s="220" t="s">
        <v>47</v>
      </c>
      <c r="O153" s="65"/>
      <c r="P153" s="179">
        <f t="shared" si="1"/>
        <v>0</v>
      </c>
      <c r="Q153" s="179">
        <v>0</v>
      </c>
      <c r="R153" s="179">
        <f t="shared" si="2"/>
        <v>0</v>
      </c>
      <c r="S153" s="179">
        <v>0</v>
      </c>
      <c r="T153" s="180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1" t="s">
        <v>176</v>
      </c>
      <c r="AT153" s="181" t="s">
        <v>182</v>
      </c>
      <c r="AU153" s="181" t="s">
        <v>88</v>
      </c>
      <c r="AY153" s="18" t="s">
        <v>120</v>
      </c>
      <c r="BE153" s="182">
        <f t="shared" si="4"/>
        <v>0</v>
      </c>
      <c r="BF153" s="182">
        <f t="shared" si="5"/>
        <v>0</v>
      </c>
      <c r="BG153" s="182">
        <f t="shared" si="6"/>
        <v>0</v>
      </c>
      <c r="BH153" s="182">
        <f t="shared" si="7"/>
        <v>0</v>
      </c>
      <c r="BI153" s="182">
        <f t="shared" si="8"/>
        <v>0</v>
      </c>
      <c r="BJ153" s="18" t="s">
        <v>81</v>
      </c>
      <c r="BK153" s="182">
        <f t="shared" si="9"/>
        <v>0</v>
      </c>
      <c r="BL153" s="18" t="s">
        <v>126</v>
      </c>
      <c r="BM153" s="181" t="s">
        <v>257</v>
      </c>
    </row>
    <row r="154" spans="1:65" s="2" customFormat="1" ht="24.95" customHeight="1">
      <c r="A154" s="35"/>
      <c r="B154" s="36"/>
      <c r="C154" s="211" t="s">
        <v>258</v>
      </c>
      <c r="D154" s="211" t="s">
        <v>182</v>
      </c>
      <c r="E154" s="212" t="s">
        <v>259</v>
      </c>
      <c r="F154" s="213" t="s">
        <v>722</v>
      </c>
      <c r="G154" s="214" t="s">
        <v>203</v>
      </c>
      <c r="H154" s="215">
        <v>21</v>
      </c>
      <c r="I154" s="216"/>
      <c r="J154" s="217">
        <f t="shared" si="0"/>
        <v>0</v>
      </c>
      <c r="K154" s="213" t="s">
        <v>19</v>
      </c>
      <c r="L154" s="218"/>
      <c r="M154" s="219" t="s">
        <v>19</v>
      </c>
      <c r="N154" s="220" t="s">
        <v>47</v>
      </c>
      <c r="O154" s="65"/>
      <c r="P154" s="179">
        <f t="shared" si="1"/>
        <v>0</v>
      </c>
      <c r="Q154" s="179">
        <v>0</v>
      </c>
      <c r="R154" s="179">
        <f t="shared" si="2"/>
        <v>0</v>
      </c>
      <c r="S154" s="179">
        <v>0</v>
      </c>
      <c r="T154" s="180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1" t="s">
        <v>176</v>
      </c>
      <c r="AT154" s="181" t="s">
        <v>182</v>
      </c>
      <c r="AU154" s="181" t="s">
        <v>88</v>
      </c>
      <c r="AY154" s="18" t="s">
        <v>120</v>
      </c>
      <c r="BE154" s="182">
        <f t="shared" si="4"/>
        <v>0</v>
      </c>
      <c r="BF154" s="182">
        <f t="shared" si="5"/>
        <v>0</v>
      </c>
      <c r="BG154" s="182">
        <f t="shared" si="6"/>
        <v>0</v>
      </c>
      <c r="BH154" s="182">
        <f t="shared" si="7"/>
        <v>0</v>
      </c>
      <c r="BI154" s="182">
        <f t="shared" si="8"/>
        <v>0</v>
      </c>
      <c r="BJ154" s="18" t="s">
        <v>81</v>
      </c>
      <c r="BK154" s="182">
        <f t="shared" si="9"/>
        <v>0</v>
      </c>
      <c r="BL154" s="18" t="s">
        <v>126</v>
      </c>
      <c r="BM154" s="181" t="s">
        <v>260</v>
      </c>
    </row>
    <row r="155" spans="1:65" s="2" customFormat="1" ht="24.95" customHeight="1">
      <c r="A155" s="35"/>
      <c r="B155" s="36"/>
      <c r="C155" s="211" t="s">
        <v>261</v>
      </c>
      <c r="D155" s="211" t="s">
        <v>182</v>
      </c>
      <c r="E155" s="212" t="s">
        <v>262</v>
      </c>
      <c r="F155" s="213" t="s">
        <v>723</v>
      </c>
      <c r="G155" s="214" t="s">
        <v>203</v>
      </c>
      <c r="H155" s="215">
        <v>25</v>
      </c>
      <c r="I155" s="216"/>
      <c r="J155" s="217">
        <f t="shared" si="0"/>
        <v>0</v>
      </c>
      <c r="K155" s="213" t="s">
        <v>19</v>
      </c>
      <c r="L155" s="218"/>
      <c r="M155" s="219" t="s">
        <v>19</v>
      </c>
      <c r="N155" s="220" t="s">
        <v>47</v>
      </c>
      <c r="O155" s="65"/>
      <c r="P155" s="179">
        <f t="shared" si="1"/>
        <v>0</v>
      </c>
      <c r="Q155" s="179">
        <v>0</v>
      </c>
      <c r="R155" s="179">
        <f t="shared" si="2"/>
        <v>0</v>
      </c>
      <c r="S155" s="179">
        <v>0</v>
      </c>
      <c r="T155" s="180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1" t="s">
        <v>176</v>
      </c>
      <c r="AT155" s="181" t="s">
        <v>182</v>
      </c>
      <c r="AU155" s="181" t="s">
        <v>88</v>
      </c>
      <c r="AY155" s="18" t="s">
        <v>120</v>
      </c>
      <c r="BE155" s="182">
        <f t="shared" si="4"/>
        <v>0</v>
      </c>
      <c r="BF155" s="182">
        <f t="shared" si="5"/>
        <v>0</v>
      </c>
      <c r="BG155" s="182">
        <f t="shared" si="6"/>
        <v>0</v>
      </c>
      <c r="BH155" s="182">
        <f t="shared" si="7"/>
        <v>0</v>
      </c>
      <c r="BI155" s="182">
        <f t="shared" si="8"/>
        <v>0</v>
      </c>
      <c r="BJ155" s="18" t="s">
        <v>81</v>
      </c>
      <c r="BK155" s="182">
        <f t="shared" si="9"/>
        <v>0</v>
      </c>
      <c r="BL155" s="18" t="s">
        <v>126</v>
      </c>
      <c r="BM155" s="181" t="s">
        <v>263</v>
      </c>
    </row>
    <row r="156" spans="1:65" s="2" customFormat="1" ht="24.95" customHeight="1">
      <c r="A156" s="35"/>
      <c r="B156" s="36"/>
      <c r="C156" s="211" t="s">
        <v>264</v>
      </c>
      <c r="D156" s="211" t="s">
        <v>182</v>
      </c>
      <c r="E156" s="212" t="s">
        <v>265</v>
      </c>
      <c r="F156" s="213" t="s">
        <v>724</v>
      </c>
      <c r="G156" s="214" t="s">
        <v>203</v>
      </c>
      <c r="H156" s="215">
        <v>21</v>
      </c>
      <c r="I156" s="216"/>
      <c r="J156" s="217">
        <f t="shared" si="0"/>
        <v>0</v>
      </c>
      <c r="K156" s="213" t="s">
        <v>19</v>
      </c>
      <c r="L156" s="218"/>
      <c r="M156" s="219" t="s">
        <v>19</v>
      </c>
      <c r="N156" s="220" t="s">
        <v>47</v>
      </c>
      <c r="O156" s="65"/>
      <c r="P156" s="179">
        <f t="shared" si="1"/>
        <v>0</v>
      </c>
      <c r="Q156" s="179">
        <v>0</v>
      </c>
      <c r="R156" s="179">
        <f t="shared" si="2"/>
        <v>0</v>
      </c>
      <c r="S156" s="179">
        <v>0</v>
      </c>
      <c r="T156" s="180">
        <f t="shared" si="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1" t="s">
        <v>176</v>
      </c>
      <c r="AT156" s="181" t="s">
        <v>182</v>
      </c>
      <c r="AU156" s="181" t="s">
        <v>88</v>
      </c>
      <c r="AY156" s="18" t="s">
        <v>120</v>
      </c>
      <c r="BE156" s="182">
        <f t="shared" si="4"/>
        <v>0</v>
      </c>
      <c r="BF156" s="182">
        <f t="shared" si="5"/>
        <v>0</v>
      </c>
      <c r="BG156" s="182">
        <f t="shared" si="6"/>
        <v>0</v>
      </c>
      <c r="BH156" s="182">
        <f t="shared" si="7"/>
        <v>0</v>
      </c>
      <c r="BI156" s="182">
        <f t="shared" si="8"/>
        <v>0</v>
      </c>
      <c r="BJ156" s="18" t="s">
        <v>81</v>
      </c>
      <c r="BK156" s="182">
        <f t="shared" si="9"/>
        <v>0</v>
      </c>
      <c r="BL156" s="18" t="s">
        <v>126</v>
      </c>
      <c r="BM156" s="181" t="s">
        <v>266</v>
      </c>
    </row>
    <row r="157" spans="1:65" s="2" customFormat="1" ht="16.5" customHeight="1">
      <c r="A157" s="35"/>
      <c r="B157" s="36"/>
      <c r="C157" s="170" t="s">
        <v>267</v>
      </c>
      <c r="D157" s="170" t="s">
        <v>122</v>
      </c>
      <c r="E157" s="171" t="s">
        <v>268</v>
      </c>
      <c r="F157" s="172" t="s">
        <v>269</v>
      </c>
      <c r="G157" s="173" t="s">
        <v>203</v>
      </c>
      <c r="H157" s="174">
        <v>140</v>
      </c>
      <c r="I157" s="175"/>
      <c r="J157" s="176">
        <f t="shared" si="0"/>
        <v>0</v>
      </c>
      <c r="K157" s="172" t="s">
        <v>125</v>
      </c>
      <c r="L157" s="40"/>
      <c r="M157" s="177" t="s">
        <v>19</v>
      </c>
      <c r="N157" s="178" t="s">
        <v>47</v>
      </c>
      <c r="O157" s="65"/>
      <c r="P157" s="179">
        <f t="shared" si="1"/>
        <v>0</v>
      </c>
      <c r="Q157" s="179">
        <v>0</v>
      </c>
      <c r="R157" s="179">
        <f t="shared" si="2"/>
        <v>0</v>
      </c>
      <c r="S157" s="179">
        <v>0</v>
      </c>
      <c r="T157" s="180">
        <f t="shared" si="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1" t="s">
        <v>126</v>
      </c>
      <c r="AT157" s="181" t="s">
        <v>122</v>
      </c>
      <c r="AU157" s="181" t="s">
        <v>88</v>
      </c>
      <c r="AY157" s="18" t="s">
        <v>120</v>
      </c>
      <c r="BE157" s="182">
        <f t="shared" si="4"/>
        <v>0</v>
      </c>
      <c r="BF157" s="182">
        <f t="shared" si="5"/>
        <v>0</v>
      </c>
      <c r="BG157" s="182">
        <f t="shared" si="6"/>
        <v>0</v>
      </c>
      <c r="BH157" s="182">
        <f t="shared" si="7"/>
        <v>0</v>
      </c>
      <c r="BI157" s="182">
        <f t="shared" si="8"/>
        <v>0</v>
      </c>
      <c r="BJ157" s="18" t="s">
        <v>81</v>
      </c>
      <c r="BK157" s="182">
        <f t="shared" si="9"/>
        <v>0</v>
      </c>
      <c r="BL157" s="18" t="s">
        <v>126</v>
      </c>
      <c r="BM157" s="181" t="s">
        <v>270</v>
      </c>
    </row>
    <row r="158" spans="1:65" s="2" customFormat="1" ht="11.25">
      <c r="A158" s="35"/>
      <c r="B158" s="36"/>
      <c r="C158" s="37"/>
      <c r="D158" s="183" t="s">
        <v>128</v>
      </c>
      <c r="E158" s="37"/>
      <c r="F158" s="184" t="s">
        <v>271</v>
      </c>
      <c r="G158" s="37"/>
      <c r="H158" s="37"/>
      <c r="I158" s="185"/>
      <c r="J158" s="37"/>
      <c r="K158" s="37"/>
      <c r="L158" s="40"/>
      <c r="M158" s="186"/>
      <c r="N158" s="187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128</v>
      </c>
      <c r="AU158" s="18" t="s">
        <v>88</v>
      </c>
    </row>
    <row r="159" spans="1:65" s="2" customFormat="1" ht="24.95" customHeight="1">
      <c r="A159" s="35"/>
      <c r="B159" s="36"/>
      <c r="C159" s="211" t="s">
        <v>272</v>
      </c>
      <c r="D159" s="211" t="s">
        <v>182</v>
      </c>
      <c r="E159" s="212" t="s">
        <v>273</v>
      </c>
      <c r="F159" s="213" t="s">
        <v>725</v>
      </c>
      <c r="G159" s="214" t="s">
        <v>203</v>
      </c>
      <c r="H159" s="215">
        <v>70</v>
      </c>
      <c r="I159" s="216"/>
      <c r="J159" s="217">
        <f>ROUND(I159*H159,2)</f>
        <v>0</v>
      </c>
      <c r="K159" s="213" t="s">
        <v>19</v>
      </c>
      <c r="L159" s="218"/>
      <c r="M159" s="219" t="s">
        <v>19</v>
      </c>
      <c r="N159" s="220" t="s">
        <v>47</v>
      </c>
      <c r="O159" s="65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1" t="s">
        <v>176</v>
      </c>
      <c r="AT159" s="181" t="s">
        <v>182</v>
      </c>
      <c r="AU159" s="181" t="s">
        <v>88</v>
      </c>
      <c r="AY159" s="18" t="s">
        <v>120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8" t="s">
        <v>81</v>
      </c>
      <c r="BK159" s="182">
        <f>ROUND(I159*H159,2)</f>
        <v>0</v>
      </c>
      <c r="BL159" s="18" t="s">
        <v>126</v>
      </c>
      <c r="BM159" s="181" t="s">
        <v>274</v>
      </c>
    </row>
    <row r="160" spans="1:65" s="2" customFormat="1" ht="16.5" customHeight="1">
      <c r="A160" s="35"/>
      <c r="B160" s="36"/>
      <c r="C160" s="211" t="s">
        <v>275</v>
      </c>
      <c r="D160" s="211" t="s">
        <v>182</v>
      </c>
      <c r="E160" s="212" t="s">
        <v>276</v>
      </c>
      <c r="F160" s="213" t="s">
        <v>726</v>
      </c>
      <c r="G160" s="214" t="s">
        <v>203</v>
      </c>
      <c r="H160" s="215">
        <v>70</v>
      </c>
      <c r="I160" s="216"/>
      <c r="J160" s="217">
        <f>ROUND(I160*H160,2)</f>
        <v>0</v>
      </c>
      <c r="K160" s="213" t="s">
        <v>19</v>
      </c>
      <c r="L160" s="218"/>
      <c r="M160" s="219" t="s">
        <v>19</v>
      </c>
      <c r="N160" s="220" t="s">
        <v>47</v>
      </c>
      <c r="O160" s="65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1" t="s">
        <v>176</v>
      </c>
      <c r="AT160" s="181" t="s">
        <v>182</v>
      </c>
      <c r="AU160" s="181" t="s">
        <v>88</v>
      </c>
      <c r="AY160" s="18" t="s">
        <v>120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8" t="s">
        <v>81</v>
      </c>
      <c r="BK160" s="182">
        <f>ROUND(I160*H160,2)</f>
        <v>0</v>
      </c>
      <c r="BL160" s="18" t="s">
        <v>126</v>
      </c>
      <c r="BM160" s="181" t="s">
        <v>277</v>
      </c>
    </row>
    <row r="161" spans="1:65" s="2" customFormat="1" ht="16.5" customHeight="1">
      <c r="A161" s="35"/>
      <c r="B161" s="36"/>
      <c r="C161" s="211" t="s">
        <v>278</v>
      </c>
      <c r="D161" s="211" t="s">
        <v>182</v>
      </c>
      <c r="E161" s="212" t="s">
        <v>279</v>
      </c>
      <c r="F161" s="213" t="s">
        <v>280</v>
      </c>
      <c r="G161" s="214" t="s">
        <v>185</v>
      </c>
      <c r="H161" s="215">
        <v>0.8</v>
      </c>
      <c r="I161" s="216"/>
      <c r="J161" s="217">
        <f>ROUND(I161*H161,2)</f>
        <v>0</v>
      </c>
      <c r="K161" s="213" t="s">
        <v>19</v>
      </c>
      <c r="L161" s="218"/>
      <c r="M161" s="219" t="s">
        <v>19</v>
      </c>
      <c r="N161" s="220" t="s">
        <v>47</v>
      </c>
      <c r="O161" s="65"/>
      <c r="P161" s="179">
        <f>O161*H161</f>
        <v>0</v>
      </c>
      <c r="Q161" s="179">
        <v>1E-3</v>
      </c>
      <c r="R161" s="179">
        <f>Q161*H161</f>
        <v>8.0000000000000004E-4</v>
      </c>
      <c r="S161" s="179">
        <v>0</v>
      </c>
      <c r="T161" s="18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1" t="s">
        <v>176</v>
      </c>
      <c r="AT161" s="181" t="s">
        <v>182</v>
      </c>
      <c r="AU161" s="181" t="s">
        <v>88</v>
      </c>
      <c r="AY161" s="18" t="s">
        <v>120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8" t="s">
        <v>81</v>
      </c>
      <c r="BK161" s="182">
        <f>ROUND(I161*H161,2)</f>
        <v>0</v>
      </c>
      <c r="BL161" s="18" t="s">
        <v>126</v>
      </c>
      <c r="BM161" s="181" t="s">
        <v>281</v>
      </c>
    </row>
    <row r="162" spans="1:65" s="13" customFormat="1" ht="11.25">
      <c r="B162" s="188"/>
      <c r="C162" s="189"/>
      <c r="D162" s="190" t="s">
        <v>130</v>
      </c>
      <c r="E162" s="191" t="s">
        <v>19</v>
      </c>
      <c r="F162" s="192" t="s">
        <v>282</v>
      </c>
      <c r="G162" s="189"/>
      <c r="H162" s="193">
        <v>0.8</v>
      </c>
      <c r="I162" s="194"/>
      <c r="J162" s="189"/>
      <c r="K162" s="189"/>
      <c r="L162" s="195"/>
      <c r="M162" s="196"/>
      <c r="N162" s="197"/>
      <c r="O162" s="197"/>
      <c r="P162" s="197"/>
      <c r="Q162" s="197"/>
      <c r="R162" s="197"/>
      <c r="S162" s="197"/>
      <c r="T162" s="198"/>
      <c r="AT162" s="199" t="s">
        <v>130</v>
      </c>
      <c r="AU162" s="199" t="s">
        <v>88</v>
      </c>
      <c r="AV162" s="13" t="s">
        <v>88</v>
      </c>
      <c r="AW162" s="13" t="s">
        <v>36</v>
      </c>
      <c r="AX162" s="13" t="s">
        <v>81</v>
      </c>
      <c r="AY162" s="199" t="s">
        <v>120</v>
      </c>
    </row>
    <row r="163" spans="1:65" s="2" customFormat="1" ht="16.5" customHeight="1">
      <c r="A163" s="35"/>
      <c r="B163" s="36"/>
      <c r="C163" s="170" t="s">
        <v>283</v>
      </c>
      <c r="D163" s="170" t="s">
        <v>122</v>
      </c>
      <c r="E163" s="171" t="s">
        <v>284</v>
      </c>
      <c r="F163" s="172" t="s">
        <v>285</v>
      </c>
      <c r="G163" s="173" t="s">
        <v>85</v>
      </c>
      <c r="H163" s="174">
        <v>276</v>
      </c>
      <c r="I163" s="175"/>
      <c r="J163" s="176">
        <f>ROUND(I163*H163,2)</f>
        <v>0</v>
      </c>
      <c r="K163" s="172" t="s">
        <v>125</v>
      </c>
      <c r="L163" s="40"/>
      <c r="M163" s="177" t="s">
        <v>19</v>
      </c>
      <c r="N163" s="178" t="s">
        <v>47</v>
      </c>
      <c r="O163" s="65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1" t="s">
        <v>126</v>
      </c>
      <c r="AT163" s="181" t="s">
        <v>122</v>
      </c>
      <c r="AU163" s="181" t="s">
        <v>88</v>
      </c>
      <c r="AY163" s="18" t="s">
        <v>120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8" t="s">
        <v>81</v>
      </c>
      <c r="BK163" s="182">
        <f>ROUND(I163*H163,2)</f>
        <v>0</v>
      </c>
      <c r="BL163" s="18" t="s">
        <v>126</v>
      </c>
      <c r="BM163" s="181" t="s">
        <v>286</v>
      </c>
    </row>
    <row r="164" spans="1:65" s="2" customFormat="1" ht="11.25">
      <c r="A164" s="35"/>
      <c r="B164" s="36"/>
      <c r="C164" s="37"/>
      <c r="D164" s="183" t="s">
        <v>128</v>
      </c>
      <c r="E164" s="37"/>
      <c r="F164" s="184" t="s">
        <v>287</v>
      </c>
      <c r="G164" s="37"/>
      <c r="H164" s="37"/>
      <c r="I164" s="185"/>
      <c r="J164" s="37"/>
      <c r="K164" s="37"/>
      <c r="L164" s="40"/>
      <c r="M164" s="186"/>
      <c r="N164" s="18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128</v>
      </c>
      <c r="AU164" s="18" t="s">
        <v>88</v>
      </c>
    </row>
    <row r="165" spans="1:65" s="13" customFormat="1" ht="11.25">
      <c r="B165" s="188"/>
      <c r="C165" s="189"/>
      <c r="D165" s="190" t="s">
        <v>130</v>
      </c>
      <c r="E165" s="191" t="s">
        <v>19</v>
      </c>
      <c r="F165" s="192" t="s">
        <v>175</v>
      </c>
      <c r="G165" s="189"/>
      <c r="H165" s="193">
        <v>276</v>
      </c>
      <c r="I165" s="194"/>
      <c r="J165" s="189"/>
      <c r="K165" s="189"/>
      <c r="L165" s="195"/>
      <c r="M165" s="196"/>
      <c r="N165" s="197"/>
      <c r="O165" s="197"/>
      <c r="P165" s="197"/>
      <c r="Q165" s="197"/>
      <c r="R165" s="197"/>
      <c r="S165" s="197"/>
      <c r="T165" s="198"/>
      <c r="AT165" s="199" t="s">
        <v>130</v>
      </c>
      <c r="AU165" s="199" t="s">
        <v>88</v>
      </c>
      <c r="AV165" s="13" t="s">
        <v>88</v>
      </c>
      <c r="AW165" s="13" t="s">
        <v>36</v>
      </c>
      <c r="AX165" s="13" t="s">
        <v>81</v>
      </c>
      <c r="AY165" s="199" t="s">
        <v>120</v>
      </c>
    </row>
    <row r="166" spans="1:65" s="2" customFormat="1" ht="16.5" customHeight="1">
      <c r="A166" s="35"/>
      <c r="B166" s="36"/>
      <c r="C166" s="170" t="s">
        <v>288</v>
      </c>
      <c r="D166" s="170" t="s">
        <v>122</v>
      </c>
      <c r="E166" s="171" t="s">
        <v>289</v>
      </c>
      <c r="F166" s="172" t="s">
        <v>290</v>
      </c>
      <c r="G166" s="173" t="s">
        <v>85</v>
      </c>
      <c r="H166" s="174">
        <v>782</v>
      </c>
      <c r="I166" s="175"/>
      <c r="J166" s="176">
        <f>ROUND(I166*H166,2)</f>
        <v>0</v>
      </c>
      <c r="K166" s="172" t="s">
        <v>125</v>
      </c>
      <c r="L166" s="40"/>
      <c r="M166" s="177" t="s">
        <v>19</v>
      </c>
      <c r="N166" s="178" t="s">
        <v>47</v>
      </c>
      <c r="O166" s="65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1" t="s">
        <v>126</v>
      </c>
      <c r="AT166" s="181" t="s">
        <v>122</v>
      </c>
      <c r="AU166" s="181" t="s">
        <v>88</v>
      </c>
      <c r="AY166" s="18" t="s">
        <v>120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8" t="s">
        <v>81</v>
      </c>
      <c r="BK166" s="182">
        <f>ROUND(I166*H166,2)</f>
        <v>0</v>
      </c>
      <c r="BL166" s="18" t="s">
        <v>126</v>
      </c>
      <c r="BM166" s="181" t="s">
        <v>291</v>
      </c>
    </row>
    <row r="167" spans="1:65" s="2" customFormat="1" ht="11.25">
      <c r="A167" s="35"/>
      <c r="B167" s="36"/>
      <c r="C167" s="37"/>
      <c r="D167" s="183" t="s">
        <v>128</v>
      </c>
      <c r="E167" s="37"/>
      <c r="F167" s="184" t="s">
        <v>292</v>
      </c>
      <c r="G167" s="37"/>
      <c r="H167" s="37"/>
      <c r="I167" s="185"/>
      <c r="J167" s="37"/>
      <c r="K167" s="37"/>
      <c r="L167" s="40"/>
      <c r="M167" s="186"/>
      <c r="N167" s="18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128</v>
      </c>
      <c r="AU167" s="18" t="s">
        <v>88</v>
      </c>
    </row>
    <row r="168" spans="1:65" s="13" customFormat="1" ht="11.25">
      <c r="B168" s="188"/>
      <c r="C168" s="189"/>
      <c r="D168" s="190" t="s">
        <v>130</v>
      </c>
      <c r="E168" s="191" t="s">
        <v>19</v>
      </c>
      <c r="F168" s="192" t="s">
        <v>194</v>
      </c>
      <c r="G168" s="189"/>
      <c r="H168" s="193">
        <v>92</v>
      </c>
      <c r="I168" s="194"/>
      <c r="J168" s="189"/>
      <c r="K168" s="189"/>
      <c r="L168" s="195"/>
      <c r="M168" s="196"/>
      <c r="N168" s="197"/>
      <c r="O168" s="197"/>
      <c r="P168" s="197"/>
      <c r="Q168" s="197"/>
      <c r="R168" s="197"/>
      <c r="S168" s="197"/>
      <c r="T168" s="198"/>
      <c r="AT168" s="199" t="s">
        <v>130</v>
      </c>
      <c r="AU168" s="199" t="s">
        <v>88</v>
      </c>
      <c r="AV168" s="13" t="s">
        <v>88</v>
      </c>
      <c r="AW168" s="13" t="s">
        <v>36</v>
      </c>
      <c r="AX168" s="13" t="s">
        <v>76</v>
      </c>
      <c r="AY168" s="199" t="s">
        <v>120</v>
      </c>
    </row>
    <row r="169" spans="1:65" s="13" customFormat="1" ht="11.25">
      <c r="B169" s="188"/>
      <c r="C169" s="189"/>
      <c r="D169" s="190" t="s">
        <v>130</v>
      </c>
      <c r="E169" s="191" t="s">
        <v>19</v>
      </c>
      <c r="F169" s="192" t="s">
        <v>293</v>
      </c>
      <c r="G169" s="189"/>
      <c r="H169" s="193">
        <v>690</v>
      </c>
      <c r="I169" s="194"/>
      <c r="J169" s="189"/>
      <c r="K169" s="189"/>
      <c r="L169" s="195"/>
      <c r="M169" s="196"/>
      <c r="N169" s="197"/>
      <c r="O169" s="197"/>
      <c r="P169" s="197"/>
      <c r="Q169" s="197"/>
      <c r="R169" s="197"/>
      <c r="S169" s="197"/>
      <c r="T169" s="198"/>
      <c r="AT169" s="199" t="s">
        <v>130</v>
      </c>
      <c r="AU169" s="199" t="s">
        <v>88</v>
      </c>
      <c r="AV169" s="13" t="s">
        <v>88</v>
      </c>
      <c r="AW169" s="13" t="s">
        <v>36</v>
      </c>
      <c r="AX169" s="13" t="s">
        <v>76</v>
      </c>
      <c r="AY169" s="199" t="s">
        <v>120</v>
      </c>
    </row>
    <row r="170" spans="1:65" s="14" customFormat="1" ht="11.25">
      <c r="B170" s="200"/>
      <c r="C170" s="201"/>
      <c r="D170" s="190" t="s">
        <v>130</v>
      </c>
      <c r="E170" s="202" t="s">
        <v>19</v>
      </c>
      <c r="F170" s="203" t="s">
        <v>133</v>
      </c>
      <c r="G170" s="201"/>
      <c r="H170" s="204">
        <v>782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130</v>
      </c>
      <c r="AU170" s="210" t="s">
        <v>88</v>
      </c>
      <c r="AV170" s="14" t="s">
        <v>126</v>
      </c>
      <c r="AW170" s="14" t="s">
        <v>36</v>
      </c>
      <c r="AX170" s="14" t="s">
        <v>81</v>
      </c>
      <c r="AY170" s="210" t="s">
        <v>120</v>
      </c>
    </row>
    <row r="171" spans="1:65" s="2" customFormat="1" ht="24.2" customHeight="1">
      <c r="A171" s="35"/>
      <c r="B171" s="36"/>
      <c r="C171" s="170" t="s">
        <v>294</v>
      </c>
      <c r="D171" s="170" t="s">
        <v>122</v>
      </c>
      <c r="E171" s="171" t="s">
        <v>295</v>
      </c>
      <c r="F171" s="172" t="s">
        <v>296</v>
      </c>
      <c r="G171" s="173" t="s">
        <v>203</v>
      </c>
      <c r="H171" s="174">
        <v>3</v>
      </c>
      <c r="I171" s="175"/>
      <c r="J171" s="176">
        <f>ROUND(I171*H171,2)</f>
        <v>0</v>
      </c>
      <c r="K171" s="172" t="s">
        <v>125</v>
      </c>
      <c r="L171" s="40"/>
      <c r="M171" s="177" t="s">
        <v>19</v>
      </c>
      <c r="N171" s="178" t="s">
        <v>47</v>
      </c>
      <c r="O171" s="65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1" t="s">
        <v>126</v>
      </c>
      <c r="AT171" s="181" t="s">
        <v>122</v>
      </c>
      <c r="AU171" s="181" t="s">
        <v>88</v>
      </c>
      <c r="AY171" s="18" t="s">
        <v>120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8" t="s">
        <v>81</v>
      </c>
      <c r="BK171" s="182">
        <f>ROUND(I171*H171,2)</f>
        <v>0</v>
      </c>
      <c r="BL171" s="18" t="s">
        <v>126</v>
      </c>
      <c r="BM171" s="181" t="s">
        <v>297</v>
      </c>
    </row>
    <row r="172" spans="1:65" s="2" customFormat="1" ht="11.25">
      <c r="A172" s="35"/>
      <c r="B172" s="36"/>
      <c r="C172" s="37"/>
      <c r="D172" s="183" t="s">
        <v>128</v>
      </c>
      <c r="E172" s="37"/>
      <c r="F172" s="184" t="s">
        <v>298</v>
      </c>
      <c r="G172" s="37"/>
      <c r="H172" s="37"/>
      <c r="I172" s="185"/>
      <c r="J172" s="37"/>
      <c r="K172" s="37"/>
      <c r="L172" s="40"/>
      <c r="M172" s="186"/>
      <c r="N172" s="187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128</v>
      </c>
      <c r="AU172" s="18" t="s">
        <v>88</v>
      </c>
    </row>
    <row r="173" spans="1:65" s="2" customFormat="1" ht="24.95" customHeight="1">
      <c r="A173" s="35"/>
      <c r="B173" s="36"/>
      <c r="C173" s="211" t="s">
        <v>299</v>
      </c>
      <c r="D173" s="211" t="s">
        <v>182</v>
      </c>
      <c r="E173" s="212" t="s">
        <v>300</v>
      </c>
      <c r="F173" s="213" t="s">
        <v>301</v>
      </c>
      <c r="G173" s="214" t="s">
        <v>203</v>
      </c>
      <c r="H173" s="215">
        <v>3</v>
      </c>
      <c r="I173" s="216"/>
      <c r="J173" s="217">
        <f>ROUND(I173*H173,2)</f>
        <v>0</v>
      </c>
      <c r="K173" s="213" t="s">
        <v>19</v>
      </c>
      <c r="L173" s="218"/>
      <c r="M173" s="219" t="s">
        <v>19</v>
      </c>
      <c r="N173" s="220" t="s">
        <v>47</v>
      </c>
      <c r="O173" s="65"/>
      <c r="P173" s="179">
        <f>O173*H173</f>
        <v>0</v>
      </c>
      <c r="Q173" s="179">
        <v>2.7E-2</v>
      </c>
      <c r="R173" s="179">
        <f>Q173*H173</f>
        <v>8.1000000000000003E-2</v>
      </c>
      <c r="S173" s="179">
        <v>0</v>
      </c>
      <c r="T173" s="18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1" t="s">
        <v>176</v>
      </c>
      <c r="AT173" s="181" t="s">
        <v>182</v>
      </c>
      <c r="AU173" s="181" t="s">
        <v>88</v>
      </c>
      <c r="AY173" s="18" t="s">
        <v>120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8" t="s">
        <v>81</v>
      </c>
      <c r="BK173" s="182">
        <f>ROUND(I173*H173,2)</f>
        <v>0</v>
      </c>
      <c r="BL173" s="18" t="s">
        <v>126</v>
      </c>
      <c r="BM173" s="181" t="s">
        <v>302</v>
      </c>
    </row>
    <row r="174" spans="1:65" s="2" customFormat="1" ht="16.5" customHeight="1">
      <c r="A174" s="35"/>
      <c r="B174" s="36"/>
      <c r="C174" s="211" t="s">
        <v>303</v>
      </c>
      <c r="D174" s="211" t="s">
        <v>182</v>
      </c>
      <c r="E174" s="212" t="s">
        <v>279</v>
      </c>
      <c r="F174" s="213" t="s">
        <v>280</v>
      </c>
      <c r="G174" s="214" t="s">
        <v>185</v>
      </c>
      <c r="H174" s="215">
        <v>0.96</v>
      </c>
      <c r="I174" s="216"/>
      <c r="J174" s="217">
        <f>ROUND(I174*H174,2)</f>
        <v>0</v>
      </c>
      <c r="K174" s="213" t="s">
        <v>19</v>
      </c>
      <c r="L174" s="218"/>
      <c r="M174" s="219" t="s">
        <v>19</v>
      </c>
      <c r="N174" s="220" t="s">
        <v>47</v>
      </c>
      <c r="O174" s="65"/>
      <c r="P174" s="179">
        <f>O174*H174</f>
        <v>0</v>
      </c>
      <c r="Q174" s="179">
        <v>1E-3</v>
      </c>
      <c r="R174" s="179">
        <f>Q174*H174</f>
        <v>9.6000000000000002E-4</v>
      </c>
      <c r="S174" s="179">
        <v>0</v>
      </c>
      <c r="T174" s="18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1" t="s">
        <v>176</v>
      </c>
      <c r="AT174" s="181" t="s">
        <v>182</v>
      </c>
      <c r="AU174" s="181" t="s">
        <v>88</v>
      </c>
      <c r="AY174" s="18" t="s">
        <v>120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8" t="s">
        <v>81</v>
      </c>
      <c r="BK174" s="182">
        <f>ROUND(I174*H174,2)</f>
        <v>0</v>
      </c>
      <c r="BL174" s="18" t="s">
        <v>126</v>
      </c>
      <c r="BM174" s="181" t="s">
        <v>304</v>
      </c>
    </row>
    <row r="175" spans="1:65" s="13" customFormat="1" ht="11.25">
      <c r="B175" s="188"/>
      <c r="C175" s="189"/>
      <c r="D175" s="190" t="s">
        <v>130</v>
      </c>
      <c r="E175" s="191" t="s">
        <v>19</v>
      </c>
      <c r="F175" s="192" t="s">
        <v>305</v>
      </c>
      <c r="G175" s="189"/>
      <c r="H175" s="193">
        <v>0.96</v>
      </c>
      <c r="I175" s="194"/>
      <c r="J175" s="189"/>
      <c r="K175" s="189"/>
      <c r="L175" s="195"/>
      <c r="M175" s="196"/>
      <c r="N175" s="197"/>
      <c r="O175" s="197"/>
      <c r="P175" s="197"/>
      <c r="Q175" s="197"/>
      <c r="R175" s="197"/>
      <c r="S175" s="197"/>
      <c r="T175" s="198"/>
      <c r="AT175" s="199" t="s">
        <v>130</v>
      </c>
      <c r="AU175" s="199" t="s">
        <v>88</v>
      </c>
      <c r="AV175" s="13" t="s">
        <v>88</v>
      </c>
      <c r="AW175" s="13" t="s">
        <v>36</v>
      </c>
      <c r="AX175" s="13" t="s">
        <v>81</v>
      </c>
      <c r="AY175" s="199" t="s">
        <v>120</v>
      </c>
    </row>
    <row r="176" spans="1:65" s="2" customFormat="1" ht="24.2" customHeight="1">
      <c r="A176" s="35"/>
      <c r="B176" s="36"/>
      <c r="C176" s="170" t="s">
        <v>306</v>
      </c>
      <c r="D176" s="170" t="s">
        <v>122</v>
      </c>
      <c r="E176" s="171" t="s">
        <v>307</v>
      </c>
      <c r="F176" s="172" t="s">
        <v>308</v>
      </c>
      <c r="G176" s="173" t="s">
        <v>203</v>
      </c>
      <c r="H176" s="174">
        <v>1</v>
      </c>
      <c r="I176" s="175"/>
      <c r="J176" s="176">
        <f>ROUND(I176*H176,2)</f>
        <v>0</v>
      </c>
      <c r="K176" s="172" t="s">
        <v>125</v>
      </c>
      <c r="L176" s="40"/>
      <c r="M176" s="177" t="s">
        <v>19</v>
      </c>
      <c r="N176" s="178" t="s">
        <v>47</v>
      </c>
      <c r="O176" s="65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1" t="s">
        <v>126</v>
      </c>
      <c r="AT176" s="181" t="s">
        <v>122</v>
      </c>
      <c r="AU176" s="181" t="s">
        <v>88</v>
      </c>
      <c r="AY176" s="18" t="s">
        <v>120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8" t="s">
        <v>81</v>
      </c>
      <c r="BK176" s="182">
        <f>ROUND(I176*H176,2)</f>
        <v>0</v>
      </c>
      <c r="BL176" s="18" t="s">
        <v>126</v>
      </c>
      <c r="BM176" s="181" t="s">
        <v>309</v>
      </c>
    </row>
    <row r="177" spans="1:65" s="2" customFormat="1" ht="11.25">
      <c r="A177" s="35"/>
      <c r="B177" s="36"/>
      <c r="C177" s="37"/>
      <c r="D177" s="183" t="s">
        <v>128</v>
      </c>
      <c r="E177" s="37"/>
      <c r="F177" s="184" t="s">
        <v>310</v>
      </c>
      <c r="G177" s="37"/>
      <c r="H177" s="37"/>
      <c r="I177" s="185"/>
      <c r="J177" s="37"/>
      <c r="K177" s="37"/>
      <c r="L177" s="40"/>
      <c r="M177" s="186"/>
      <c r="N177" s="18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128</v>
      </c>
      <c r="AU177" s="18" t="s">
        <v>88</v>
      </c>
    </row>
    <row r="178" spans="1:65" s="2" customFormat="1" ht="24.95" customHeight="1">
      <c r="A178" s="35"/>
      <c r="B178" s="36"/>
      <c r="C178" s="211" t="s">
        <v>311</v>
      </c>
      <c r="D178" s="211" t="s">
        <v>182</v>
      </c>
      <c r="E178" s="212" t="s">
        <v>312</v>
      </c>
      <c r="F178" s="213" t="s">
        <v>313</v>
      </c>
      <c r="G178" s="214" t="s">
        <v>203</v>
      </c>
      <c r="H178" s="215">
        <v>1</v>
      </c>
      <c r="I178" s="216"/>
      <c r="J178" s="217">
        <f>ROUND(I178*H178,2)</f>
        <v>0</v>
      </c>
      <c r="K178" s="213" t="s">
        <v>19</v>
      </c>
      <c r="L178" s="218"/>
      <c r="M178" s="219" t="s">
        <v>19</v>
      </c>
      <c r="N178" s="220" t="s">
        <v>47</v>
      </c>
      <c r="O178" s="65"/>
      <c r="P178" s="179">
        <f>O178*H178</f>
        <v>0</v>
      </c>
      <c r="Q178" s="179">
        <v>2.7E-2</v>
      </c>
      <c r="R178" s="179">
        <f>Q178*H178</f>
        <v>2.7E-2</v>
      </c>
      <c r="S178" s="179">
        <v>0</v>
      </c>
      <c r="T178" s="18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1" t="s">
        <v>176</v>
      </c>
      <c r="AT178" s="181" t="s">
        <v>182</v>
      </c>
      <c r="AU178" s="181" t="s">
        <v>88</v>
      </c>
      <c r="AY178" s="18" t="s">
        <v>120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8" t="s">
        <v>81</v>
      </c>
      <c r="BK178" s="182">
        <f>ROUND(I178*H178,2)</f>
        <v>0</v>
      </c>
      <c r="BL178" s="18" t="s">
        <v>126</v>
      </c>
      <c r="BM178" s="181" t="s">
        <v>314</v>
      </c>
    </row>
    <row r="179" spans="1:65" s="2" customFormat="1" ht="16.5" customHeight="1">
      <c r="A179" s="35"/>
      <c r="B179" s="36"/>
      <c r="C179" s="170" t="s">
        <v>315</v>
      </c>
      <c r="D179" s="170" t="s">
        <v>122</v>
      </c>
      <c r="E179" s="171" t="s">
        <v>316</v>
      </c>
      <c r="F179" s="172" t="s">
        <v>317</v>
      </c>
      <c r="G179" s="173" t="s">
        <v>203</v>
      </c>
      <c r="H179" s="174">
        <v>1</v>
      </c>
      <c r="I179" s="175"/>
      <c r="J179" s="176">
        <f>ROUND(I179*H179,2)</f>
        <v>0</v>
      </c>
      <c r="K179" s="172" t="s">
        <v>125</v>
      </c>
      <c r="L179" s="40"/>
      <c r="M179" s="177" t="s">
        <v>19</v>
      </c>
      <c r="N179" s="178" t="s">
        <v>47</v>
      </c>
      <c r="O179" s="65"/>
      <c r="P179" s="179">
        <f>O179*H179</f>
        <v>0</v>
      </c>
      <c r="Q179" s="179">
        <v>6.0000000000000002E-5</v>
      </c>
      <c r="R179" s="179">
        <f>Q179*H179</f>
        <v>6.0000000000000002E-5</v>
      </c>
      <c r="S179" s="179">
        <v>0</v>
      </c>
      <c r="T179" s="18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1" t="s">
        <v>126</v>
      </c>
      <c r="AT179" s="181" t="s">
        <v>122</v>
      </c>
      <c r="AU179" s="181" t="s">
        <v>88</v>
      </c>
      <c r="AY179" s="18" t="s">
        <v>120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8" t="s">
        <v>81</v>
      </c>
      <c r="BK179" s="182">
        <f>ROUND(I179*H179,2)</f>
        <v>0</v>
      </c>
      <c r="BL179" s="18" t="s">
        <v>126</v>
      </c>
      <c r="BM179" s="181" t="s">
        <v>318</v>
      </c>
    </row>
    <row r="180" spans="1:65" s="2" customFormat="1" ht="11.25">
      <c r="A180" s="35"/>
      <c r="B180" s="36"/>
      <c r="C180" s="37"/>
      <c r="D180" s="183" t="s">
        <v>128</v>
      </c>
      <c r="E180" s="37"/>
      <c r="F180" s="184" t="s">
        <v>319</v>
      </c>
      <c r="G180" s="37"/>
      <c r="H180" s="37"/>
      <c r="I180" s="185"/>
      <c r="J180" s="37"/>
      <c r="K180" s="37"/>
      <c r="L180" s="40"/>
      <c r="M180" s="186"/>
      <c r="N180" s="187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128</v>
      </c>
      <c r="AU180" s="18" t="s">
        <v>88</v>
      </c>
    </row>
    <row r="181" spans="1:65" s="2" customFormat="1" ht="16.5" customHeight="1">
      <c r="A181" s="35"/>
      <c r="B181" s="36"/>
      <c r="C181" s="211" t="s">
        <v>320</v>
      </c>
      <c r="D181" s="211" t="s">
        <v>182</v>
      </c>
      <c r="E181" s="212" t="s">
        <v>321</v>
      </c>
      <c r="F181" s="213" t="s">
        <v>322</v>
      </c>
      <c r="G181" s="214" t="s">
        <v>203</v>
      </c>
      <c r="H181" s="215">
        <v>1</v>
      </c>
      <c r="I181" s="216"/>
      <c r="J181" s="217">
        <f>ROUND(I181*H181,2)</f>
        <v>0</v>
      </c>
      <c r="K181" s="213" t="s">
        <v>125</v>
      </c>
      <c r="L181" s="218"/>
      <c r="M181" s="219" t="s">
        <v>19</v>
      </c>
      <c r="N181" s="220" t="s">
        <v>47</v>
      </c>
      <c r="O181" s="65"/>
      <c r="P181" s="179">
        <f>O181*H181</f>
        <v>0</v>
      </c>
      <c r="Q181" s="179">
        <v>5.8999999999999999E-3</v>
      </c>
      <c r="R181" s="179">
        <f>Q181*H181</f>
        <v>5.8999999999999999E-3</v>
      </c>
      <c r="S181" s="179">
        <v>0</v>
      </c>
      <c r="T181" s="18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1" t="s">
        <v>176</v>
      </c>
      <c r="AT181" s="181" t="s">
        <v>182</v>
      </c>
      <c r="AU181" s="181" t="s">
        <v>88</v>
      </c>
      <c r="AY181" s="18" t="s">
        <v>120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8" t="s">
        <v>81</v>
      </c>
      <c r="BK181" s="182">
        <f>ROUND(I181*H181,2)</f>
        <v>0</v>
      </c>
      <c r="BL181" s="18" t="s">
        <v>126</v>
      </c>
      <c r="BM181" s="181" t="s">
        <v>323</v>
      </c>
    </row>
    <row r="182" spans="1:65" s="2" customFormat="1" ht="16.5" customHeight="1">
      <c r="A182" s="35"/>
      <c r="B182" s="36"/>
      <c r="C182" s="211" t="s">
        <v>324</v>
      </c>
      <c r="D182" s="211" t="s">
        <v>182</v>
      </c>
      <c r="E182" s="212" t="s">
        <v>325</v>
      </c>
      <c r="F182" s="213" t="s">
        <v>326</v>
      </c>
      <c r="G182" s="214" t="s">
        <v>327</v>
      </c>
      <c r="H182" s="215">
        <v>0.5</v>
      </c>
      <c r="I182" s="216"/>
      <c r="J182" s="217">
        <f>ROUND(I182*H182,2)</f>
        <v>0</v>
      </c>
      <c r="K182" s="213" t="s">
        <v>125</v>
      </c>
      <c r="L182" s="218"/>
      <c r="M182" s="219" t="s">
        <v>19</v>
      </c>
      <c r="N182" s="220" t="s">
        <v>47</v>
      </c>
      <c r="O182" s="65"/>
      <c r="P182" s="179">
        <f>O182*H182</f>
        <v>0</v>
      </c>
      <c r="Q182" s="179">
        <v>3.8E-3</v>
      </c>
      <c r="R182" s="179">
        <f>Q182*H182</f>
        <v>1.9E-3</v>
      </c>
      <c r="S182" s="179">
        <v>0</v>
      </c>
      <c r="T182" s="18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1" t="s">
        <v>176</v>
      </c>
      <c r="AT182" s="181" t="s">
        <v>182</v>
      </c>
      <c r="AU182" s="181" t="s">
        <v>88</v>
      </c>
      <c r="AY182" s="18" t="s">
        <v>120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8" t="s">
        <v>81</v>
      </c>
      <c r="BK182" s="182">
        <f>ROUND(I182*H182,2)</f>
        <v>0</v>
      </c>
      <c r="BL182" s="18" t="s">
        <v>126</v>
      </c>
      <c r="BM182" s="181" t="s">
        <v>328</v>
      </c>
    </row>
    <row r="183" spans="1:65" s="13" customFormat="1" ht="11.25">
      <c r="B183" s="188"/>
      <c r="C183" s="189"/>
      <c r="D183" s="190" t="s">
        <v>130</v>
      </c>
      <c r="E183" s="189"/>
      <c r="F183" s="192" t="s">
        <v>215</v>
      </c>
      <c r="G183" s="189"/>
      <c r="H183" s="193">
        <v>0.5</v>
      </c>
      <c r="I183" s="194"/>
      <c r="J183" s="189"/>
      <c r="K183" s="189"/>
      <c r="L183" s="195"/>
      <c r="M183" s="196"/>
      <c r="N183" s="197"/>
      <c r="O183" s="197"/>
      <c r="P183" s="197"/>
      <c r="Q183" s="197"/>
      <c r="R183" s="197"/>
      <c r="S183" s="197"/>
      <c r="T183" s="198"/>
      <c r="AT183" s="199" t="s">
        <v>130</v>
      </c>
      <c r="AU183" s="199" t="s">
        <v>88</v>
      </c>
      <c r="AV183" s="13" t="s">
        <v>88</v>
      </c>
      <c r="AW183" s="13" t="s">
        <v>4</v>
      </c>
      <c r="AX183" s="13" t="s">
        <v>81</v>
      </c>
      <c r="AY183" s="199" t="s">
        <v>120</v>
      </c>
    </row>
    <row r="184" spans="1:65" s="2" customFormat="1" ht="16.5" customHeight="1">
      <c r="A184" s="35"/>
      <c r="B184" s="36"/>
      <c r="C184" s="170" t="s">
        <v>86</v>
      </c>
      <c r="D184" s="170" t="s">
        <v>122</v>
      </c>
      <c r="E184" s="171" t="s">
        <v>329</v>
      </c>
      <c r="F184" s="172" t="s">
        <v>330</v>
      </c>
      <c r="G184" s="173" t="s">
        <v>203</v>
      </c>
      <c r="H184" s="174">
        <v>1</v>
      </c>
      <c r="I184" s="175"/>
      <c r="J184" s="176">
        <f>ROUND(I184*H184,2)</f>
        <v>0</v>
      </c>
      <c r="K184" s="172" t="s">
        <v>125</v>
      </c>
      <c r="L184" s="40"/>
      <c r="M184" s="177" t="s">
        <v>19</v>
      </c>
      <c r="N184" s="178" t="s">
        <v>47</v>
      </c>
      <c r="O184" s="65"/>
      <c r="P184" s="179">
        <f>O184*H184</f>
        <v>0</v>
      </c>
      <c r="Q184" s="179">
        <v>6.0000000000000002E-5</v>
      </c>
      <c r="R184" s="179">
        <f>Q184*H184</f>
        <v>6.0000000000000002E-5</v>
      </c>
      <c r="S184" s="179">
        <v>0</v>
      </c>
      <c r="T184" s="18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1" t="s">
        <v>126</v>
      </c>
      <c r="AT184" s="181" t="s">
        <v>122</v>
      </c>
      <c r="AU184" s="181" t="s">
        <v>88</v>
      </c>
      <c r="AY184" s="18" t="s">
        <v>120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8" t="s">
        <v>81</v>
      </c>
      <c r="BK184" s="182">
        <f>ROUND(I184*H184,2)</f>
        <v>0</v>
      </c>
      <c r="BL184" s="18" t="s">
        <v>126</v>
      </c>
      <c r="BM184" s="181" t="s">
        <v>331</v>
      </c>
    </row>
    <row r="185" spans="1:65" s="2" customFormat="1" ht="11.25">
      <c r="A185" s="35"/>
      <c r="B185" s="36"/>
      <c r="C185" s="37"/>
      <c r="D185" s="183" t="s">
        <v>128</v>
      </c>
      <c r="E185" s="37"/>
      <c r="F185" s="184" t="s">
        <v>332</v>
      </c>
      <c r="G185" s="37"/>
      <c r="H185" s="37"/>
      <c r="I185" s="185"/>
      <c r="J185" s="37"/>
      <c r="K185" s="37"/>
      <c r="L185" s="40"/>
      <c r="M185" s="186"/>
      <c r="N185" s="18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128</v>
      </c>
      <c r="AU185" s="18" t="s">
        <v>88</v>
      </c>
    </row>
    <row r="186" spans="1:65" s="2" customFormat="1" ht="16.5" customHeight="1">
      <c r="A186" s="35"/>
      <c r="B186" s="36"/>
      <c r="C186" s="211" t="s">
        <v>333</v>
      </c>
      <c r="D186" s="211" t="s">
        <v>182</v>
      </c>
      <c r="E186" s="212" t="s">
        <v>321</v>
      </c>
      <c r="F186" s="213" t="s">
        <v>322</v>
      </c>
      <c r="G186" s="214" t="s">
        <v>203</v>
      </c>
      <c r="H186" s="215">
        <v>3</v>
      </c>
      <c r="I186" s="216"/>
      <c r="J186" s="217">
        <f>ROUND(I186*H186,2)</f>
        <v>0</v>
      </c>
      <c r="K186" s="213" t="s">
        <v>125</v>
      </c>
      <c r="L186" s="218"/>
      <c r="M186" s="219" t="s">
        <v>19</v>
      </c>
      <c r="N186" s="220" t="s">
        <v>47</v>
      </c>
      <c r="O186" s="65"/>
      <c r="P186" s="179">
        <f>O186*H186</f>
        <v>0</v>
      </c>
      <c r="Q186" s="179">
        <v>5.8999999999999999E-3</v>
      </c>
      <c r="R186" s="179">
        <f>Q186*H186</f>
        <v>1.77E-2</v>
      </c>
      <c r="S186" s="179">
        <v>0</v>
      </c>
      <c r="T186" s="18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1" t="s">
        <v>176</v>
      </c>
      <c r="AT186" s="181" t="s">
        <v>182</v>
      </c>
      <c r="AU186" s="181" t="s">
        <v>88</v>
      </c>
      <c r="AY186" s="18" t="s">
        <v>120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8" t="s">
        <v>81</v>
      </c>
      <c r="BK186" s="182">
        <f>ROUND(I186*H186,2)</f>
        <v>0</v>
      </c>
      <c r="BL186" s="18" t="s">
        <v>126</v>
      </c>
      <c r="BM186" s="181" t="s">
        <v>334</v>
      </c>
    </row>
    <row r="187" spans="1:65" s="13" customFormat="1" ht="11.25">
      <c r="B187" s="188"/>
      <c r="C187" s="189"/>
      <c r="D187" s="190" t="s">
        <v>130</v>
      </c>
      <c r="E187" s="189"/>
      <c r="F187" s="192" t="s">
        <v>335</v>
      </c>
      <c r="G187" s="189"/>
      <c r="H187" s="193">
        <v>3</v>
      </c>
      <c r="I187" s="194"/>
      <c r="J187" s="189"/>
      <c r="K187" s="189"/>
      <c r="L187" s="195"/>
      <c r="M187" s="196"/>
      <c r="N187" s="197"/>
      <c r="O187" s="197"/>
      <c r="P187" s="197"/>
      <c r="Q187" s="197"/>
      <c r="R187" s="197"/>
      <c r="S187" s="197"/>
      <c r="T187" s="198"/>
      <c r="AT187" s="199" t="s">
        <v>130</v>
      </c>
      <c r="AU187" s="199" t="s">
        <v>88</v>
      </c>
      <c r="AV187" s="13" t="s">
        <v>88</v>
      </c>
      <c r="AW187" s="13" t="s">
        <v>4</v>
      </c>
      <c r="AX187" s="13" t="s">
        <v>81</v>
      </c>
      <c r="AY187" s="199" t="s">
        <v>120</v>
      </c>
    </row>
    <row r="188" spans="1:65" s="2" customFormat="1" ht="16.5" customHeight="1">
      <c r="A188" s="35"/>
      <c r="B188" s="36"/>
      <c r="C188" s="211" t="s">
        <v>336</v>
      </c>
      <c r="D188" s="211" t="s">
        <v>182</v>
      </c>
      <c r="E188" s="212" t="s">
        <v>325</v>
      </c>
      <c r="F188" s="213" t="s">
        <v>326</v>
      </c>
      <c r="G188" s="214" t="s">
        <v>327</v>
      </c>
      <c r="H188" s="215">
        <v>4.5</v>
      </c>
      <c r="I188" s="216"/>
      <c r="J188" s="217">
        <f>ROUND(I188*H188,2)</f>
        <v>0</v>
      </c>
      <c r="K188" s="213" t="s">
        <v>125</v>
      </c>
      <c r="L188" s="218"/>
      <c r="M188" s="219" t="s">
        <v>19</v>
      </c>
      <c r="N188" s="220" t="s">
        <v>47</v>
      </c>
      <c r="O188" s="65"/>
      <c r="P188" s="179">
        <f>O188*H188</f>
        <v>0</v>
      </c>
      <c r="Q188" s="179">
        <v>3.8E-3</v>
      </c>
      <c r="R188" s="179">
        <f>Q188*H188</f>
        <v>1.7100000000000001E-2</v>
      </c>
      <c r="S188" s="179">
        <v>0</v>
      </c>
      <c r="T188" s="18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1" t="s">
        <v>176</v>
      </c>
      <c r="AT188" s="181" t="s">
        <v>182</v>
      </c>
      <c r="AU188" s="181" t="s">
        <v>88</v>
      </c>
      <c r="AY188" s="18" t="s">
        <v>120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8" t="s">
        <v>81</v>
      </c>
      <c r="BK188" s="182">
        <f>ROUND(I188*H188,2)</f>
        <v>0</v>
      </c>
      <c r="BL188" s="18" t="s">
        <v>126</v>
      </c>
      <c r="BM188" s="181" t="s">
        <v>337</v>
      </c>
    </row>
    <row r="189" spans="1:65" s="13" customFormat="1" ht="11.25">
      <c r="B189" s="188"/>
      <c r="C189" s="189"/>
      <c r="D189" s="190" t="s">
        <v>130</v>
      </c>
      <c r="E189" s="189"/>
      <c r="F189" s="192" t="s">
        <v>338</v>
      </c>
      <c r="G189" s="189"/>
      <c r="H189" s="193">
        <v>4.5</v>
      </c>
      <c r="I189" s="194"/>
      <c r="J189" s="189"/>
      <c r="K189" s="189"/>
      <c r="L189" s="195"/>
      <c r="M189" s="196"/>
      <c r="N189" s="197"/>
      <c r="O189" s="197"/>
      <c r="P189" s="197"/>
      <c r="Q189" s="197"/>
      <c r="R189" s="197"/>
      <c r="S189" s="197"/>
      <c r="T189" s="198"/>
      <c r="AT189" s="199" t="s">
        <v>130</v>
      </c>
      <c r="AU189" s="199" t="s">
        <v>88</v>
      </c>
      <c r="AV189" s="13" t="s">
        <v>88</v>
      </c>
      <c r="AW189" s="13" t="s">
        <v>4</v>
      </c>
      <c r="AX189" s="13" t="s">
        <v>81</v>
      </c>
      <c r="AY189" s="199" t="s">
        <v>120</v>
      </c>
    </row>
    <row r="190" spans="1:65" s="2" customFormat="1" ht="21.75" customHeight="1">
      <c r="A190" s="35"/>
      <c r="B190" s="36"/>
      <c r="C190" s="170" t="s">
        <v>339</v>
      </c>
      <c r="D190" s="170" t="s">
        <v>122</v>
      </c>
      <c r="E190" s="171" t="s">
        <v>340</v>
      </c>
      <c r="F190" s="172" t="s">
        <v>341</v>
      </c>
      <c r="G190" s="173" t="s">
        <v>203</v>
      </c>
      <c r="H190" s="174">
        <v>4</v>
      </c>
      <c r="I190" s="175"/>
      <c r="J190" s="176">
        <f>ROUND(I190*H190,2)</f>
        <v>0</v>
      </c>
      <c r="K190" s="172" t="s">
        <v>125</v>
      </c>
      <c r="L190" s="40"/>
      <c r="M190" s="177" t="s">
        <v>19</v>
      </c>
      <c r="N190" s="178" t="s">
        <v>47</v>
      </c>
      <c r="O190" s="65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1" t="s">
        <v>126</v>
      </c>
      <c r="AT190" s="181" t="s">
        <v>122</v>
      </c>
      <c r="AU190" s="181" t="s">
        <v>88</v>
      </c>
      <c r="AY190" s="18" t="s">
        <v>120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8" t="s">
        <v>81</v>
      </c>
      <c r="BK190" s="182">
        <f>ROUND(I190*H190,2)</f>
        <v>0</v>
      </c>
      <c r="BL190" s="18" t="s">
        <v>126</v>
      </c>
      <c r="BM190" s="181" t="s">
        <v>342</v>
      </c>
    </row>
    <row r="191" spans="1:65" s="2" customFormat="1" ht="11.25">
      <c r="A191" s="35"/>
      <c r="B191" s="36"/>
      <c r="C191" s="37"/>
      <c r="D191" s="183" t="s">
        <v>128</v>
      </c>
      <c r="E191" s="37"/>
      <c r="F191" s="184" t="s">
        <v>343</v>
      </c>
      <c r="G191" s="37"/>
      <c r="H191" s="37"/>
      <c r="I191" s="185"/>
      <c r="J191" s="37"/>
      <c r="K191" s="37"/>
      <c r="L191" s="40"/>
      <c r="M191" s="186"/>
      <c r="N191" s="187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128</v>
      </c>
      <c r="AU191" s="18" t="s">
        <v>88</v>
      </c>
    </row>
    <row r="192" spans="1:65" s="2" customFormat="1" ht="24.2" customHeight="1">
      <c r="A192" s="35"/>
      <c r="B192" s="36"/>
      <c r="C192" s="170" t="s">
        <v>344</v>
      </c>
      <c r="D192" s="170" t="s">
        <v>122</v>
      </c>
      <c r="E192" s="171" t="s">
        <v>345</v>
      </c>
      <c r="F192" s="172" t="s">
        <v>346</v>
      </c>
      <c r="G192" s="173" t="s">
        <v>85</v>
      </c>
      <c r="H192" s="174">
        <v>276</v>
      </c>
      <c r="I192" s="175"/>
      <c r="J192" s="176">
        <f>ROUND(I192*H192,2)</f>
        <v>0</v>
      </c>
      <c r="K192" s="172" t="s">
        <v>125</v>
      </c>
      <c r="L192" s="40"/>
      <c r="M192" s="177" t="s">
        <v>19</v>
      </c>
      <c r="N192" s="178" t="s">
        <v>47</v>
      </c>
      <c r="O192" s="65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1" t="s">
        <v>126</v>
      </c>
      <c r="AT192" s="181" t="s">
        <v>122</v>
      </c>
      <c r="AU192" s="181" t="s">
        <v>88</v>
      </c>
      <c r="AY192" s="18" t="s">
        <v>120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8" t="s">
        <v>81</v>
      </c>
      <c r="BK192" s="182">
        <f>ROUND(I192*H192,2)</f>
        <v>0</v>
      </c>
      <c r="BL192" s="18" t="s">
        <v>126</v>
      </c>
      <c r="BM192" s="181" t="s">
        <v>347</v>
      </c>
    </row>
    <row r="193" spans="1:65" s="2" customFormat="1" ht="11.25">
      <c r="A193" s="35"/>
      <c r="B193" s="36"/>
      <c r="C193" s="37"/>
      <c r="D193" s="183" t="s">
        <v>128</v>
      </c>
      <c r="E193" s="37"/>
      <c r="F193" s="184" t="s">
        <v>348</v>
      </c>
      <c r="G193" s="37"/>
      <c r="H193" s="37"/>
      <c r="I193" s="185"/>
      <c r="J193" s="37"/>
      <c r="K193" s="37"/>
      <c r="L193" s="40"/>
      <c r="M193" s="186"/>
      <c r="N193" s="187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128</v>
      </c>
      <c r="AU193" s="18" t="s">
        <v>88</v>
      </c>
    </row>
    <row r="194" spans="1:65" s="13" customFormat="1" ht="11.25">
      <c r="B194" s="188"/>
      <c r="C194" s="189"/>
      <c r="D194" s="190" t="s">
        <v>130</v>
      </c>
      <c r="E194" s="191" t="s">
        <v>19</v>
      </c>
      <c r="F194" s="192" t="s">
        <v>175</v>
      </c>
      <c r="G194" s="189"/>
      <c r="H194" s="193">
        <v>276</v>
      </c>
      <c r="I194" s="194"/>
      <c r="J194" s="189"/>
      <c r="K194" s="189"/>
      <c r="L194" s="195"/>
      <c r="M194" s="196"/>
      <c r="N194" s="197"/>
      <c r="O194" s="197"/>
      <c r="P194" s="197"/>
      <c r="Q194" s="197"/>
      <c r="R194" s="197"/>
      <c r="S194" s="197"/>
      <c r="T194" s="198"/>
      <c r="AT194" s="199" t="s">
        <v>130</v>
      </c>
      <c r="AU194" s="199" t="s">
        <v>88</v>
      </c>
      <c r="AV194" s="13" t="s">
        <v>88</v>
      </c>
      <c r="AW194" s="13" t="s">
        <v>36</v>
      </c>
      <c r="AX194" s="13" t="s">
        <v>81</v>
      </c>
      <c r="AY194" s="199" t="s">
        <v>120</v>
      </c>
    </row>
    <row r="195" spans="1:65" s="2" customFormat="1" ht="16.5" customHeight="1">
      <c r="A195" s="35"/>
      <c r="B195" s="36"/>
      <c r="C195" s="170" t="s">
        <v>349</v>
      </c>
      <c r="D195" s="170" t="s">
        <v>122</v>
      </c>
      <c r="E195" s="171" t="s">
        <v>350</v>
      </c>
      <c r="F195" s="172" t="s">
        <v>351</v>
      </c>
      <c r="G195" s="173" t="s">
        <v>203</v>
      </c>
      <c r="H195" s="174">
        <v>4</v>
      </c>
      <c r="I195" s="175"/>
      <c r="J195" s="176">
        <f>ROUND(I195*H195,2)</f>
        <v>0</v>
      </c>
      <c r="K195" s="172" t="s">
        <v>125</v>
      </c>
      <c r="L195" s="40"/>
      <c r="M195" s="177" t="s">
        <v>19</v>
      </c>
      <c r="N195" s="178" t="s">
        <v>47</v>
      </c>
      <c r="O195" s="65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1" t="s">
        <v>126</v>
      </c>
      <c r="AT195" s="181" t="s">
        <v>122</v>
      </c>
      <c r="AU195" s="181" t="s">
        <v>88</v>
      </c>
      <c r="AY195" s="18" t="s">
        <v>120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8" t="s">
        <v>81</v>
      </c>
      <c r="BK195" s="182">
        <f>ROUND(I195*H195,2)</f>
        <v>0</v>
      </c>
      <c r="BL195" s="18" t="s">
        <v>126</v>
      </c>
      <c r="BM195" s="181" t="s">
        <v>352</v>
      </c>
    </row>
    <row r="196" spans="1:65" s="2" customFormat="1" ht="11.25">
      <c r="A196" s="35"/>
      <c r="B196" s="36"/>
      <c r="C196" s="37"/>
      <c r="D196" s="183" t="s">
        <v>128</v>
      </c>
      <c r="E196" s="37"/>
      <c r="F196" s="184" t="s">
        <v>353</v>
      </c>
      <c r="G196" s="37"/>
      <c r="H196" s="37"/>
      <c r="I196" s="185"/>
      <c r="J196" s="37"/>
      <c r="K196" s="37"/>
      <c r="L196" s="40"/>
      <c r="M196" s="186"/>
      <c r="N196" s="187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128</v>
      </c>
      <c r="AU196" s="18" t="s">
        <v>88</v>
      </c>
    </row>
    <row r="197" spans="1:65" s="2" customFormat="1" ht="16.5" customHeight="1">
      <c r="A197" s="35"/>
      <c r="B197" s="36"/>
      <c r="C197" s="211" t="s">
        <v>354</v>
      </c>
      <c r="D197" s="211" t="s">
        <v>182</v>
      </c>
      <c r="E197" s="212" t="s">
        <v>355</v>
      </c>
      <c r="F197" s="213" t="s">
        <v>356</v>
      </c>
      <c r="G197" s="214" t="s">
        <v>357</v>
      </c>
      <c r="H197" s="215">
        <v>0.5</v>
      </c>
      <c r="I197" s="216"/>
      <c r="J197" s="217">
        <f>ROUND(I197*H197,2)</f>
        <v>0</v>
      </c>
      <c r="K197" s="213" t="s">
        <v>19</v>
      </c>
      <c r="L197" s="218"/>
      <c r="M197" s="219" t="s">
        <v>19</v>
      </c>
      <c r="N197" s="220" t="s">
        <v>47</v>
      </c>
      <c r="O197" s="65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1" t="s">
        <v>176</v>
      </c>
      <c r="AT197" s="181" t="s">
        <v>182</v>
      </c>
      <c r="AU197" s="181" t="s">
        <v>88</v>
      </c>
      <c r="AY197" s="18" t="s">
        <v>120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8" t="s">
        <v>81</v>
      </c>
      <c r="BK197" s="182">
        <f>ROUND(I197*H197,2)</f>
        <v>0</v>
      </c>
      <c r="BL197" s="18" t="s">
        <v>126</v>
      </c>
      <c r="BM197" s="181" t="s">
        <v>358</v>
      </c>
    </row>
    <row r="198" spans="1:65" s="2" customFormat="1" ht="24.2" customHeight="1">
      <c r="A198" s="35"/>
      <c r="B198" s="36"/>
      <c r="C198" s="170" t="s">
        <v>359</v>
      </c>
      <c r="D198" s="170" t="s">
        <v>122</v>
      </c>
      <c r="E198" s="171" t="s">
        <v>360</v>
      </c>
      <c r="F198" s="172" t="s">
        <v>361</v>
      </c>
      <c r="G198" s="173" t="s">
        <v>85</v>
      </c>
      <c r="H198" s="174">
        <v>49.14</v>
      </c>
      <c r="I198" s="175"/>
      <c r="J198" s="176">
        <f>ROUND(I198*H198,2)</f>
        <v>0</v>
      </c>
      <c r="K198" s="172" t="s">
        <v>125</v>
      </c>
      <c r="L198" s="40"/>
      <c r="M198" s="177" t="s">
        <v>19</v>
      </c>
      <c r="N198" s="178" t="s">
        <v>47</v>
      </c>
      <c r="O198" s="65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1" t="s">
        <v>126</v>
      </c>
      <c r="AT198" s="181" t="s">
        <v>122</v>
      </c>
      <c r="AU198" s="181" t="s">
        <v>88</v>
      </c>
      <c r="AY198" s="18" t="s">
        <v>120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8" t="s">
        <v>81</v>
      </c>
      <c r="BK198" s="182">
        <f>ROUND(I198*H198,2)</f>
        <v>0</v>
      </c>
      <c r="BL198" s="18" t="s">
        <v>126</v>
      </c>
      <c r="BM198" s="181" t="s">
        <v>362</v>
      </c>
    </row>
    <row r="199" spans="1:65" s="2" customFormat="1" ht="11.25">
      <c r="A199" s="35"/>
      <c r="B199" s="36"/>
      <c r="C199" s="37"/>
      <c r="D199" s="183" t="s">
        <v>128</v>
      </c>
      <c r="E199" s="37"/>
      <c r="F199" s="184" t="s">
        <v>363</v>
      </c>
      <c r="G199" s="37"/>
      <c r="H199" s="37"/>
      <c r="I199" s="185"/>
      <c r="J199" s="37"/>
      <c r="K199" s="37"/>
      <c r="L199" s="40"/>
      <c r="M199" s="186"/>
      <c r="N199" s="187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128</v>
      </c>
      <c r="AU199" s="18" t="s">
        <v>88</v>
      </c>
    </row>
    <row r="200" spans="1:65" s="13" customFormat="1" ht="11.25">
      <c r="B200" s="188"/>
      <c r="C200" s="189"/>
      <c r="D200" s="190" t="s">
        <v>130</v>
      </c>
      <c r="E200" s="191" t="s">
        <v>19</v>
      </c>
      <c r="F200" s="192" t="s">
        <v>83</v>
      </c>
      <c r="G200" s="189"/>
      <c r="H200" s="193">
        <v>46</v>
      </c>
      <c r="I200" s="194"/>
      <c r="J200" s="189"/>
      <c r="K200" s="189"/>
      <c r="L200" s="195"/>
      <c r="M200" s="196"/>
      <c r="N200" s="197"/>
      <c r="O200" s="197"/>
      <c r="P200" s="197"/>
      <c r="Q200" s="197"/>
      <c r="R200" s="197"/>
      <c r="S200" s="197"/>
      <c r="T200" s="198"/>
      <c r="AT200" s="199" t="s">
        <v>130</v>
      </c>
      <c r="AU200" s="199" t="s">
        <v>88</v>
      </c>
      <c r="AV200" s="13" t="s">
        <v>88</v>
      </c>
      <c r="AW200" s="13" t="s">
        <v>36</v>
      </c>
      <c r="AX200" s="13" t="s">
        <v>76</v>
      </c>
      <c r="AY200" s="199" t="s">
        <v>120</v>
      </c>
    </row>
    <row r="201" spans="1:65" s="13" customFormat="1" ht="11.25">
      <c r="B201" s="188"/>
      <c r="C201" s="189"/>
      <c r="D201" s="190" t="s">
        <v>130</v>
      </c>
      <c r="E201" s="191" t="s">
        <v>19</v>
      </c>
      <c r="F201" s="192" t="s">
        <v>364</v>
      </c>
      <c r="G201" s="189"/>
      <c r="H201" s="193">
        <v>3.14</v>
      </c>
      <c r="I201" s="194"/>
      <c r="J201" s="189"/>
      <c r="K201" s="189"/>
      <c r="L201" s="195"/>
      <c r="M201" s="196"/>
      <c r="N201" s="197"/>
      <c r="O201" s="197"/>
      <c r="P201" s="197"/>
      <c r="Q201" s="197"/>
      <c r="R201" s="197"/>
      <c r="S201" s="197"/>
      <c r="T201" s="198"/>
      <c r="AT201" s="199" t="s">
        <v>130</v>
      </c>
      <c r="AU201" s="199" t="s">
        <v>88</v>
      </c>
      <c r="AV201" s="13" t="s">
        <v>88</v>
      </c>
      <c r="AW201" s="13" t="s">
        <v>36</v>
      </c>
      <c r="AX201" s="13" t="s">
        <v>76</v>
      </c>
      <c r="AY201" s="199" t="s">
        <v>120</v>
      </c>
    </row>
    <row r="202" spans="1:65" s="14" customFormat="1" ht="11.25">
      <c r="B202" s="200"/>
      <c r="C202" s="201"/>
      <c r="D202" s="190" t="s">
        <v>130</v>
      </c>
      <c r="E202" s="202" t="s">
        <v>19</v>
      </c>
      <c r="F202" s="203" t="s">
        <v>133</v>
      </c>
      <c r="G202" s="201"/>
      <c r="H202" s="204">
        <v>49.14</v>
      </c>
      <c r="I202" s="205"/>
      <c r="J202" s="201"/>
      <c r="K202" s="201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130</v>
      </c>
      <c r="AU202" s="210" t="s">
        <v>88</v>
      </c>
      <c r="AV202" s="14" t="s">
        <v>126</v>
      </c>
      <c r="AW202" s="14" t="s">
        <v>36</v>
      </c>
      <c r="AX202" s="14" t="s">
        <v>81</v>
      </c>
      <c r="AY202" s="210" t="s">
        <v>120</v>
      </c>
    </row>
    <row r="203" spans="1:65" s="2" customFormat="1" ht="16.5" customHeight="1">
      <c r="A203" s="35"/>
      <c r="B203" s="36"/>
      <c r="C203" s="211" t="s">
        <v>365</v>
      </c>
      <c r="D203" s="211" t="s">
        <v>182</v>
      </c>
      <c r="E203" s="212" t="s">
        <v>366</v>
      </c>
      <c r="F203" s="213" t="s">
        <v>367</v>
      </c>
      <c r="G203" s="214" t="s">
        <v>136</v>
      </c>
      <c r="H203" s="215">
        <v>2.6139999999999999</v>
      </c>
      <c r="I203" s="216"/>
      <c r="J203" s="217">
        <f>ROUND(I203*H203,2)</f>
        <v>0</v>
      </c>
      <c r="K203" s="213" t="s">
        <v>125</v>
      </c>
      <c r="L203" s="218"/>
      <c r="M203" s="219" t="s">
        <v>19</v>
      </c>
      <c r="N203" s="220" t="s">
        <v>47</v>
      </c>
      <c r="O203" s="65"/>
      <c r="P203" s="179">
        <f>O203*H203</f>
        <v>0</v>
      </c>
      <c r="Q203" s="179">
        <v>0.2</v>
      </c>
      <c r="R203" s="179">
        <f>Q203*H203</f>
        <v>0.52280000000000004</v>
      </c>
      <c r="S203" s="179">
        <v>0</v>
      </c>
      <c r="T203" s="18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1" t="s">
        <v>176</v>
      </c>
      <c r="AT203" s="181" t="s">
        <v>182</v>
      </c>
      <c r="AU203" s="181" t="s">
        <v>88</v>
      </c>
      <c r="AY203" s="18" t="s">
        <v>120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8" t="s">
        <v>81</v>
      </c>
      <c r="BK203" s="182">
        <f>ROUND(I203*H203,2)</f>
        <v>0</v>
      </c>
      <c r="BL203" s="18" t="s">
        <v>126</v>
      </c>
      <c r="BM203" s="181" t="s">
        <v>368</v>
      </c>
    </row>
    <row r="204" spans="1:65" s="13" customFormat="1" ht="11.25">
      <c r="B204" s="188"/>
      <c r="C204" s="189"/>
      <c r="D204" s="190" t="s">
        <v>130</v>
      </c>
      <c r="E204" s="191" t="s">
        <v>19</v>
      </c>
      <c r="F204" s="192" t="s">
        <v>369</v>
      </c>
      <c r="G204" s="189"/>
      <c r="H204" s="193">
        <v>2.2999999999999998</v>
      </c>
      <c r="I204" s="194"/>
      <c r="J204" s="189"/>
      <c r="K204" s="189"/>
      <c r="L204" s="195"/>
      <c r="M204" s="196"/>
      <c r="N204" s="197"/>
      <c r="O204" s="197"/>
      <c r="P204" s="197"/>
      <c r="Q204" s="197"/>
      <c r="R204" s="197"/>
      <c r="S204" s="197"/>
      <c r="T204" s="198"/>
      <c r="AT204" s="199" t="s">
        <v>130</v>
      </c>
      <c r="AU204" s="199" t="s">
        <v>88</v>
      </c>
      <c r="AV204" s="13" t="s">
        <v>88</v>
      </c>
      <c r="AW204" s="13" t="s">
        <v>36</v>
      </c>
      <c r="AX204" s="13" t="s">
        <v>76</v>
      </c>
      <c r="AY204" s="199" t="s">
        <v>120</v>
      </c>
    </row>
    <row r="205" spans="1:65" s="13" customFormat="1" ht="11.25">
      <c r="B205" s="188"/>
      <c r="C205" s="189"/>
      <c r="D205" s="190" t="s">
        <v>130</v>
      </c>
      <c r="E205" s="191" t="s">
        <v>19</v>
      </c>
      <c r="F205" s="192" t="s">
        <v>370</v>
      </c>
      <c r="G205" s="189"/>
      <c r="H205" s="193">
        <v>0.314</v>
      </c>
      <c r="I205" s="194"/>
      <c r="J205" s="189"/>
      <c r="K205" s="189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130</v>
      </c>
      <c r="AU205" s="199" t="s">
        <v>88</v>
      </c>
      <c r="AV205" s="13" t="s">
        <v>88</v>
      </c>
      <c r="AW205" s="13" t="s">
        <v>36</v>
      </c>
      <c r="AX205" s="13" t="s">
        <v>76</v>
      </c>
      <c r="AY205" s="199" t="s">
        <v>120</v>
      </c>
    </row>
    <row r="206" spans="1:65" s="14" customFormat="1" ht="11.25">
      <c r="B206" s="200"/>
      <c r="C206" s="201"/>
      <c r="D206" s="190" t="s">
        <v>130</v>
      </c>
      <c r="E206" s="202" t="s">
        <v>19</v>
      </c>
      <c r="F206" s="203" t="s">
        <v>133</v>
      </c>
      <c r="G206" s="201"/>
      <c r="H206" s="204">
        <v>2.6139999999999999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130</v>
      </c>
      <c r="AU206" s="210" t="s">
        <v>88</v>
      </c>
      <c r="AV206" s="14" t="s">
        <v>126</v>
      </c>
      <c r="AW206" s="14" t="s">
        <v>36</v>
      </c>
      <c r="AX206" s="14" t="s">
        <v>81</v>
      </c>
      <c r="AY206" s="210" t="s">
        <v>120</v>
      </c>
    </row>
    <row r="207" spans="1:65" s="2" customFormat="1" ht="21.75" customHeight="1">
      <c r="A207" s="35"/>
      <c r="B207" s="36"/>
      <c r="C207" s="170" t="s">
        <v>371</v>
      </c>
      <c r="D207" s="170" t="s">
        <v>122</v>
      </c>
      <c r="E207" s="171" t="s">
        <v>372</v>
      </c>
      <c r="F207" s="172" t="s">
        <v>373</v>
      </c>
      <c r="G207" s="173" t="s">
        <v>164</v>
      </c>
      <c r="H207" s="174">
        <v>1E-3</v>
      </c>
      <c r="I207" s="175"/>
      <c r="J207" s="176">
        <f>ROUND(I207*H207,2)</f>
        <v>0</v>
      </c>
      <c r="K207" s="172" t="s">
        <v>125</v>
      </c>
      <c r="L207" s="40"/>
      <c r="M207" s="177" t="s">
        <v>19</v>
      </c>
      <c r="N207" s="178" t="s">
        <v>47</v>
      </c>
      <c r="O207" s="65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1" t="s">
        <v>126</v>
      </c>
      <c r="AT207" s="181" t="s">
        <v>122</v>
      </c>
      <c r="AU207" s="181" t="s">
        <v>88</v>
      </c>
      <c r="AY207" s="18" t="s">
        <v>120</v>
      </c>
      <c r="BE207" s="182">
        <f>IF(N207="základní",J207,0)</f>
        <v>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8" t="s">
        <v>81</v>
      </c>
      <c r="BK207" s="182">
        <f>ROUND(I207*H207,2)</f>
        <v>0</v>
      </c>
      <c r="BL207" s="18" t="s">
        <v>126</v>
      </c>
      <c r="BM207" s="181" t="s">
        <v>374</v>
      </c>
    </row>
    <row r="208" spans="1:65" s="2" customFormat="1" ht="11.25">
      <c r="A208" s="35"/>
      <c r="B208" s="36"/>
      <c r="C208" s="37"/>
      <c r="D208" s="183" t="s">
        <v>128</v>
      </c>
      <c r="E208" s="37"/>
      <c r="F208" s="184" t="s">
        <v>375</v>
      </c>
      <c r="G208" s="37"/>
      <c r="H208" s="37"/>
      <c r="I208" s="185"/>
      <c r="J208" s="37"/>
      <c r="K208" s="37"/>
      <c r="L208" s="40"/>
      <c r="M208" s="186"/>
      <c r="N208" s="187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128</v>
      </c>
      <c r="AU208" s="18" t="s">
        <v>88</v>
      </c>
    </row>
    <row r="209" spans="1:65" s="13" customFormat="1" ht="11.25">
      <c r="B209" s="188"/>
      <c r="C209" s="189"/>
      <c r="D209" s="190" t="s">
        <v>130</v>
      </c>
      <c r="E209" s="191" t="s">
        <v>19</v>
      </c>
      <c r="F209" s="192" t="s">
        <v>376</v>
      </c>
      <c r="G209" s="189"/>
      <c r="H209" s="193">
        <v>0</v>
      </c>
      <c r="I209" s="194"/>
      <c r="J209" s="189"/>
      <c r="K209" s="189"/>
      <c r="L209" s="195"/>
      <c r="M209" s="196"/>
      <c r="N209" s="197"/>
      <c r="O209" s="197"/>
      <c r="P209" s="197"/>
      <c r="Q209" s="197"/>
      <c r="R209" s="197"/>
      <c r="S209" s="197"/>
      <c r="T209" s="198"/>
      <c r="AT209" s="199" t="s">
        <v>130</v>
      </c>
      <c r="AU209" s="199" t="s">
        <v>88</v>
      </c>
      <c r="AV209" s="13" t="s">
        <v>88</v>
      </c>
      <c r="AW209" s="13" t="s">
        <v>36</v>
      </c>
      <c r="AX209" s="13" t="s">
        <v>76</v>
      </c>
      <c r="AY209" s="199" t="s">
        <v>120</v>
      </c>
    </row>
    <row r="210" spans="1:65" s="13" customFormat="1" ht="11.25">
      <c r="B210" s="188"/>
      <c r="C210" s="189"/>
      <c r="D210" s="190" t="s">
        <v>130</v>
      </c>
      <c r="E210" s="191" t="s">
        <v>19</v>
      </c>
      <c r="F210" s="192" t="s">
        <v>12</v>
      </c>
      <c r="G210" s="189"/>
      <c r="H210" s="193">
        <v>1E-3</v>
      </c>
      <c r="I210" s="194"/>
      <c r="J210" s="189"/>
      <c r="K210" s="189"/>
      <c r="L210" s="195"/>
      <c r="M210" s="196"/>
      <c r="N210" s="197"/>
      <c r="O210" s="197"/>
      <c r="P210" s="197"/>
      <c r="Q210" s="197"/>
      <c r="R210" s="197"/>
      <c r="S210" s="197"/>
      <c r="T210" s="198"/>
      <c r="AT210" s="199" t="s">
        <v>130</v>
      </c>
      <c r="AU210" s="199" t="s">
        <v>88</v>
      </c>
      <c r="AV210" s="13" t="s">
        <v>88</v>
      </c>
      <c r="AW210" s="13" t="s">
        <v>36</v>
      </c>
      <c r="AX210" s="13" t="s">
        <v>81</v>
      </c>
      <c r="AY210" s="199" t="s">
        <v>120</v>
      </c>
    </row>
    <row r="211" spans="1:65" s="2" customFormat="1" ht="16.5" customHeight="1">
      <c r="A211" s="35"/>
      <c r="B211" s="36"/>
      <c r="C211" s="211" t="s">
        <v>377</v>
      </c>
      <c r="D211" s="211" t="s">
        <v>182</v>
      </c>
      <c r="E211" s="212" t="s">
        <v>378</v>
      </c>
      <c r="F211" s="213" t="s">
        <v>379</v>
      </c>
      <c r="G211" s="214" t="s">
        <v>185</v>
      </c>
      <c r="H211" s="215">
        <v>0.2</v>
      </c>
      <c r="I211" s="216"/>
      <c r="J211" s="217">
        <f>ROUND(I211*H211,2)</f>
        <v>0</v>
      </c>
      <c r="K211" s="213" t="s">
        <v>125</v>
      </c>
      <c r="L211" s="218"/>
      <c r="M211" s="219" t="s">
        <v>19</v>
      </c>
      <c r="N211" s="220" t="s">
        <v>47</v>
      </c>
      <c r="O211" s="65"/>
      <c r="P211" s="179">
        <f>O211*H211</f>
        <v>0</v>
      </c>
      <c r="Q211" s="179">
        <v>1E-3</v>
      </c>
      <c r="R211" s="179">
        <f>Q211*H211</f>
        <v>2.0000000000000001E-4</v>
      </c>
      <c r="S211" s="179">
        <v>0</v>
      </c>
      <c r="T211" s="18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1" t="s">
        <v>176</v>
      </c>
      <c r="AT211" s="181" t="s">
        <v>182</v>
      </c>
      <c r="AU211" s="181" t="s">
        <v>88</v>
      </c>
      <c r="AY211" s="18" t="s">
        <v>120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8" t="s">
        <v>81</v>
      </c>
      <c r="BK211" s="182">
        <f>ROUND(I211*H211,2)</f>
        <v>0</v>
      </c>
      <c r="BL211" s="18" t="s">
        <v>126</v>
      </c>
      <c r="BM211" s="181" t="s">
        <v>380</v>
      </c>
    </row>
    <row r="212" spans="1:65" s="13" customFormat="1" ht="11.25">
      <c r="B212" s="188"/>
      <c r="C212" s="189"/>
      <c r="D212" s="190" t="s">
        <v>130</v>
      </c>
      <c r="E212" s="189"/>
      <c r="F212" s="192" t="s">
        <v>381</v>
      </c>
      <c r="G212" s="189"/>
      <c r="H212" s="193">
        <v>0.2</v>
      </c>
      <c r="I212" s="194"/>
      <c r="J212" s="189"/>
      <c r="K212" s="189"/>
      <c r="L212" s="195"/>
      <c r="M212" s="196"/>
      <c r="N212" s="197"/>
      <c r="O212" s="197"/>
      <c r="P212" s="197"/>
      <c r="Q212" s="197"/>
      <c r="R212" s="197"/>
      <c r="S212" s="197"/>
      <c r="T212" s="198"/>
      <c r="AT212" s="199" t="s">
        <v>130</v>
      </c>
      <c r="AU212" s="199" t="s">
        <v>88</v>
      </c>
      <c r="AV212" s="13" t="s">
        <v>88</v>
      </c>
      <c r="AW212" s="13" t="s">
        <v>4</v>
      </c>
      <c r="AX212" s="13" t="s">
        <v>81</v>
      </c>
      <c r="AY212" s="199" t="s">
        <v>120</v>
      </c>
    </row>
    <row r="213" spans="1:65" s="2" customFormat="1" ht="16.5" customHeight="1">
      <c r="A213" s="35"/>
      <c r="B213" s="36"/>
      <c r="C213" s="170" t="s">
        <v>382</v>
      </c>
      <c r="D213" s="170" t="s">
        <v>122</v>
      </c>
      <c r="E213" s="171" t="s">
        <v>383</v>
      </c>
      <c r="F213" s="172" t="s">
        <v>384</v>
      </c>
      <c r="G213" s="173" t="s">
        <v>136</v>
      </c>
      <c r="H213" s="174">
        <v>0.2</v>
      </c>
      <c r="I213" s="175"/>
      <c r="J213" s="176">
        <f>ROUND(I213*H213,2)</f>
        <v>0</v>
      </c>
      <c r="K213" s="172" t="s">
        <v>125</v>
      </c>
      <c r="L213" s="40"/>
      <c r="M213" s="177" t="s">
        <v>19</v>
      </c>
      <c r="N213" s="178" t="s">
        <v>47</v>
      </c>
      <c r="O213" s="65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1" t="s">
        <v>126</v>
      </c>
      <c r="AT213" s="181" t="s">
        <v>122</v>
      </c>
      <c r="AU213" s="181" t="s">
        <v>88</v>
      </c>
      <c r="AY213" s="18" t="s">
        <v>120</v>
      </c>
      <c r="BE213" s="182">
        <f>IF(N213="základní",J213,0)</f>
        <v>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18" t="s">
        <v>81</v>
      </c>
      <c r="BK213" s="182">
        <f>ROUND(I213*H213,2)</f>
        <v>0</v>
      </c>
      <c r="BL213" s="18" t="s">
        <v>126</v>
      </c>
      <c r="BM213" s="181" t="s">
        <v>385</v>
      </c>
    </row>
    <row r="214" spans="1:65" s="2" customFormat="1" ht="11.25">
      <c r="A214" s="35"/>
      <c r="B214" s="36"/>
      <c r="C214" s="37"/>
      <c r="D214" s="183" t="s">
        <v>128</v>
      </c>
      <c r="E214" s="37"/>
      <c r="F214" s="184" t="s">
        <v>386</v>
      </c>
      <c r="G214" s="37"/>
      <c r="H214" s="37"/>
      <c r="I214" s="185"/>
      <c r="J214" s="37"/>
      <c r="K214" s="37"/>
      <c r="L214" s="40"/>
      <c r="M214" s="186"/>
      <c r="N214" s="187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128</v>
      </c>
      <c r="AU214" s="18" t="s">
        <v>88</v>
      </c>
    </row>
    <row r="215" spans="1:65" s="13" customFormat="1" ht="11.25">
      <c r="B215" s="188"/>
      <c r="C215" s="189"/>
      <c r="D215" s="190" t="s">
        <v>130</v>
      </c>
      <c r="E215" s="191" t="s">
        <v>19</v>
      </c>
      <c r="F215" s="192" t="s">
        <v>387</v>
      </c>
      <c r="G215" s="189"/>
      <c r="H215" s="193">
        <v>0.2</v>
      </c>
      <c r="I215" s="194"/>
      <c r="J215" s="189"/>
      <c r="K215" s="189"/>
      <c r="L215" s="195"/>
      <c r="M215" s="196"/>
      <c r="N215" s="197"/>
      <c r="O215" s="197"/>
      <c r="P215" s="197"/>
      <c r="Q215" s="197"/>
      <c r="R215" s="197"/>
      <c r="S215" s="197"/>
      <c r="T215" s="198"/>
      <c r="AT215" s="199" t="s">
        <v>130</v>
      </c>
      <c r="AU215" s="199" t="s">
        <v>88</v>
      </c>
      <c r="AV215" s="13" t="s">
        <v>88</v>
      </c>
      <c r="AW215" s="13" t="s">
        <v>36</v>
      </c>
      <c r="AX215" s="13" t="s">
        <v>81</v>
      </c>
      <c r="AY215" s="199" t="s">
        <v>120</v>
      </c>
    </row>
    <row r="216" spans="1:65" s="12" customFormat="1" ht="22.9" customHeight="1">
      <c r="B216" s="154"/>
      <c r="C216" s="155"/>
      <c r="D216" s="156" t="s">
        <v>75</v>
      </c>
      <c r="E216" s="168" t="s">
        <v>88</v>
      </c>
      <c r="F216" s="168" t="s">
        <v>388</v>
      </c>
      <c r="G216" s="155"/>
      <c r="H216" s="155"/>
      <c r="I216" s="158"/>
      <c r="J216" s="169">
        <f>BK216</f>
        <v>0</v>
      </c>
      <c r="K216" s="155"/>
      <c r="L216" s="160"/>
      <c r="M216" s="161"/>
      <c r="N216" s="162"/>
      <c r="O216" s="162"/>
      <c r="P216" s="163">
        <f>SUM(P217:P225)</f>
        <v>0</v>
      </c>
      <c r="Q216" s="162"/>
      <c r="R216" s="163">
        <f>SUM(R217:R225)</f>
        <v>1.68626038</v>
      </c>
      <c r="S216" s="162"/>
      <c r="T216" s="164">
        <f>SUM(T217:T225)</f>
        <v>0</v>
      </c>
      <c r="AR216" s="165" t="s">
        <v>81</v>
      </c>
      <c r="AT216" s="166" t="s">
        <v>75</v>
      </c>
      <c r="AU216" s="166" t="s">
        <v>81</v>
      </c>
      <c r="AY216" s="165" t="s">
        <v>120</v>
      </c>
      <c r="BK216" s="167">
        <f>SUM(BK217:BK225)</f>
        <v>0</v>
      </c>
    </row>
    <row r="217" spans="1:65" s="2" customFormat="1" ht="16.5" customHeight="1">
      <c r="A217" s="35"/>
      <c r="B217" s="36"/>
      <c r="C217" s="170" t="s">
        <v>389</v>
      </c>
      <c r="D217" s="170" t="s">
        <v>122</v>
      </c>
      <c r="E217" s="171" t="s">
        <v>390</v>
      </c>
      <c r="F217" s="172" t="s">
        <v>391</v>
      </c>
      <c r="G217" s="173" t="s">
        <v>136</v>
      </c>
      <c r="H217" s="174">
        <v>0.67400000000000004</v>
      </c>
      <c r="I217" s="175"/>
      <c r="J217" s="176">
        <f>ROUND(I217*H217,2)</f>
        <v>0</v>
      </c>
      <c r="K217" s="172" t="s">
        <v>125</v>
      </c>
      <c r="L217" s="40"/>
      <c r="M217" s="177" t="s">
        <v>19</v>
      </c>
      <c r="N217" s="178" t="s">
        <v>47</v>
      </c>
      <c r="O217" s="65"/>
      <c r="P217" s="179">
        <f>O217*H217</f>
        <v>0</v>
      </c>
      <c r="Q217" s="179">
        <v>2.5018699999999998</v>
      </c>
      <c r="R217" s="179">
        <f>Q217*H217</f>
        <v>1.68626038</v>
      </c>
      <c r="S217" s="179">
        <v>0</v>
      </c>
      <c r="T217" s="18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1" t="s">
        <v>126</v>
      </c>
      <c r="AT217" s="181" t="s">
        <v>122</v>
      </c>
      <c r="AU217" s="181" t="s">
        <v>88</v>
      </c>
      <c r="AY217" s="18" t="s">
        <v>120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18" t="s">
        <v>81</v>
      </c>
      <c r="BK217" s="182">
        <f>ROUND(I217*H217,2)</f>
        <v>0</v>
      </c>
      <c r="BL217" s="18" t="s">
        <v>126</v>
      </c>
      <c r="BM217" s="181" t="s">
        <v>392</v>
      </c>
    </row>
    <row r="218" spans="1:65" s="2" customFormat="1" ht="11.25">
      <c r="A218" s="35"/>
      <c r="B218" s="36"/>
      <c r="C218" s="37"/>
      <c r="D218" s="183" t="s">
        <v>128</v>
      </c>
      <c r="E218" s="37"/>
      <c r="F218" s="184" t="s">
        <v>393</v>
      </c>
      <c r="G218" s="37"/>
      <c r="H218" s="37"/>
      <c r="I218" s="185"/>
      <c r="J218" s="37"/>
      <c r="K218" s="37"/>
      <c r="L218" s="40"/>
      <c r="M218" s="186"/>
      <c r="N218" s="187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128</v>
      </c>
      <c r="AU218" s="18" t="s">
        <v>88</v>
      </c>
    </row>
    <row r="219" spans="1:65" s="13" customFormat="1" ht="11.25">
      <c r="B219" s="188"/>
      <c r="C219" s="189"/>
      <c r="D219" s="190" t="s">
        <v>130</v>
      </c>
      <c r="E219" s="191" t="s">
        <v>19</v>
      </c>
      <c r="F219" s="192" t="s">
        <v>145</v>
      </c>
      <c r="G219" s="189"/>
      <c r="H219" s="193">
        <v>0.09</v>
      </c>
      <c r="I219" s="194"/>
      <c r="J219" s="189"/>
      <c r="K219" s="189"/>
      <c r="L219" s="195"/>
      <c r="M219" s="196"/>
      <c r="N219" s="197"/>
      <c r="O219" s="197"/>
      <c r="P219" s="197"/>
      <c r="Q219" s="197"/>
      <c r="R219" s="197"/>
      <c r="S219" s="197"/>
      <c r="T219" s="198"/>
      <c r="AT219" s="199" t="s">
        <v>130</v>
      </c>
      <c r="AU219" s="199" t="s">
        <v>88</v>
      </c>
      <c r="AV219" s="13" t="s">
        <v>88</v>
      </c>
      <c r="AW219" s="13" t="s">
        <v>36</v>
      </c>
      <c r="AX219" s="13" t="s">
        <v>76</v>
      </c>
      <c r="AY219" s="199" t="s">
        <v>120</v>
      </c>
    </row>
    <row r="220" spans="1:65" s="13" customFormat="1" ht="11.25">
      <c r="B220" s="188"/>
      <c r="C220" s="189"/>
      <c r="D220" s="190" t="s">
        <v>130</v>
      </c>
      <c r="E220" s="191" t="s">
        <v>19</v>
      </c>
      <c r="F220" s="192" t="s">
        <v>146</v>
      </c>
      <c r="G220" s="189"/>
      <c r="H220" s="193">
        <v>0.12</v>
      </c>
      <c r="I220" s="194"/>
      <c r="J220" s="189"/>
      <c r="K220" s="189"/>
      <c r="L220" s="195"/>
      <c r="M220" s="196"/>
      <c r="N220" s="197"/>
      <c r="O220" s="197"/>
      <c r="P220" s="197"/>
      <c r="Q220" s="197"/>
      <c r="R220" s="197"/>
      <c r="S220" s="197"/>
      <c r="T220" s="198"/>
      <c r="AT220" s="199" t="s">
        <v>130</v>
      </c>
      <c r="AU220" s="199" t="s">
        <v>88</v>
      </c>
      <c r="AV220" s="13" t="s">
        <v>88</v>
      </c>
      <c r="AW220" s="13" t="s">
        <v>36</v>
      </c>
      <c r="AX220" s="13" t="s">
        <v>76</v>
      </c>
      <c r="AY220" s="199" t="s">
        <v>120</v>
      </c>
    </row>
    <row r="221" spans="1:65" s="13" customFormat="1" ht="11.25">
      <c r="B221" s="188"/>
      <c r="C221" s="189"/>
      <c r="D221" s="190" t="s">
        <v>130</v>
      </c>
      <c r="E221" s="191" t="s">
        <v>19</v>
      </c>
      <c r="F221" s="192" t="s">
        <v>147</v>
      </c>
      <c r="G221" s="189"/>
      <c r="H221" s="193">
        <v>3.7999999999999999E-2</v>
      </c>
      <c r="I221" s="194"/>
      <c r="J221" s="189"/>
      <c r="K221" s="189"/>
      <c r="L221" s="195"/>
      <c r="M221" s="196"/>
      <c r="N221" s="197"/>
      <c r="O221" s="197"/>
      <c r="P221" s="197"/>
      <c r="Q221" s="197"/>
      <c r="R221" s="197"/>
      <c r="S221" s="197"/>
      <c r="T221" s="198"/>
      <c r="AT221" s="199" t="s">
        <v>130</v>
      </c>
      <c r="AU221" s="199" t="s">
        <v>88</v>
      </c>
      <c r="AV221" s="13" t="s">
        <v>88</v>
      </c>
      <c r="AW221" s="13" t="s">
        <v>36</v>
      </c>
      <c r="AX221" s="13" t="s">
        <v>76</v>
      </c>
      <c r="AY221" s="199" t="s">
        <v>120</v>
      </c>
    </row>
    <row r="222" spans="1:65" s="13" customFormat="1" ht="11.25">
      <c r="B222" s="188"/>
      <c r="C222" s="189"/>
      <c r="D222" s="190" t="s">
        <v>130</v>
      </c>
      <c r="E222" s="191" t="s">
        <v>19</v>
      </c>
      <c r="F222" s="192" t="s">
        <v>148</v>
      </c>
      <c r="G222" s="189"/>
      <c r="H222" s="193">
        <v>2.5999999999999999E-2</v>
      </c>
      <c r="I222" s="194"/>
      <c r="J222" s="189"/>
      <c r="K222" s="189"/>
      <c r="L222" s="195"/>
      <c r="M222" s="196"/>
      <c r="N222" s="197"/>
      <c r="O222" s="197"/>
      <c r="P222" s="197"/>
      <c r="Q222" s="197"/>
      <c r="R222" s="197"/>
      <c r="S222" s="197"/>
      <c r="T222" s="198"/>
      <c r="AT222" s="199" t="s">
        <v>130</v>
      </c>
      <c r="AU222" s="199" t="s">
        <v>88</v>
      </c>
      <c r="AV222" s="13" t="s">
        <v>88</v>
      </c>
      <c r="AW222" s="13" t="s">
        <v>36</v>
      </c>
      <c r="AX222" s="13" t="s">
        <v>76</v>
      </c>
      <c r="AY222" s="199" t="s">
        <v>120</v>
      </c>
    </row>
    <row r="223" spans="1:65" s="13" customFormat="1" ht="11.25">
      <c r="B223" s="188"/>
      <c r="C223" s="189"/>
      <c r="D223" s="190" t="s">
        <v>130</v>
      </c>
      <c r="E223" s="191" t="s">
        <v>19</v>
      </c>
      <c r="F223" s="192" t="s">
        <v>149</v>
      </c>
      <c r="G223" s="189"/>
      <c r="H223" s="193">
        <v>0.3</v>
      </c>
      <c r="I223" s="194"/>
      <c r="J223" s="189"/>
      <c r="K223" s="189"/>
      <c r="L223" s="195"/>
      <c r="M223" s="196"/>
      <c r="N223" s="197"/>
      <c r="O223" s="197"/>
      <c r="P223" s="197"/>
      <c r="Q223" s="197"/>
      <c r="R223" s="197"/>
      <c r="S223" s="197"/>
      <c r="T223" s="198"/>
      <c r="AT223" s="199" t="s">
        <v>130</v>
      </c>
      <c r="AU223" s="199" t="s">
        <v>88</v>
      </c>
      <c r="AV223" s="13" t="s">
        <v>88</v>
      </c>
      <c r="AW223" s="13" t="s">
        <v>36</v>
      </c>
      <c r="AX223" s="13" t="s">
        <v>76</v>
      </c>
      <c r="AY223" s="199" t="s">
        <v>120</v>
      </c>
    </row>
    <row r="224" spans="1:65" s="13" customFormat="1" ht="11.25">
      <c r="B224" s="188"/>
      <c r="C224" s="189"/>
      <c r="D224" s="190" t="s">
        <v>130</v>
      </c>
      <c r="E224" s="191" t="s">
        <v>19</v>
      </c>
      <c r="F224" s="192" t="s">
        <v>394</v>
      </c>
      <c r="G224" s="189"/>
      <c r="H224" s="193">
        <v>0.1</v>
      </c>
      <c r="I224" s="194"/>
      <c r="J224" s="189"/>
      <c r="K224" s="189"/>
      <c r="L224" s="195"/>
      <c r="M224" s="196"/>
      <c r="N224" s="197"/>
      <c r="O224" s="197"/>
      <c r="P224" s="197"/>
      <c r="Q224" s="197"/>
      <c r="R224" s="197"/>
      <c r="S224" s="197"/>
      <c r="T224" s="198"/>
      <c r="AT224" s="199" t="s">
        <v>130</v>
      </c>
      <c r="AU224" s="199" t="s">
        <v>88</v>
      </c>
      <c r="AV224" s="13" t="s">
        <v>88</v>
      </c>
      <c r="AW224" s="13" t="s">
        <v>36</v>
      </c>
      <c r="AX224" s="13" t="s">
        <v>76</v>
      </c>
      <c r="AY224" s="199" t="s">
        <v>120</v>
      </c>
    </row>
    <row r="225" spans="1:65" s="14" customFormat="1" ht="11.25">
      <c r="B225" s="200"/>
      <c r="C225" s="201"/>
      <c r="D225" s="190" t="s">
        <v>130</v>
      </c>
      <c r="E225" s="202" t="s">
        <v>19</v>
      </c>
      <c r="F225" s="203" t="s">
        <v>133</v>
      </c>
      <c r="G225" s="201"/>
      <c r="H225" s="204">
        <v>0.67400000000000004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130</v>
      </c>
      <c r="AU225" s="210" t="s">
        <v>88</v>
      </c>
      <c r="AV225" s="14" t="s">
        <v>126</v>
      </c>
      <c r="AW225" s="14" t="s">
        <v>36</v>
      </c>
      <c r="AX225" s="14" t="s">
        <v>81</v>
      </c>
      <c r="AY225" s="210" t="s">
        <v>120</v>
      </c>
    </row>
    <row r="226" spans="1:65" s="12" customFormat="1" ht="22.9" customHeight="1">
      <c r="B226" s="154"/>
      <c r="C226" s="155"/>
      <c r="D226" s="156" t="s">
        <v>75</v>
      </c>
      <c r="E226" s="168" t="s">
        <v>155</v>
      </c>
      <c r="F226" s="168" t="s">
        <v>395</v>
      </c>
      <c r="G226" s="155"/>
      <c r="H226" s="155"/>
      <c r="I226" s="158"/>
      <c r="J226" s="169">
        <f>BK226</f>
        <v>0</v>
      </c>
      <c r="K226" s="155"/>
      <c r="L226" s="160"/>
      <c r="M226" s="161"/>
      <c r="N226" s="162"/>
      <c r="O226" s="162"/>
      <c r="P226" s="163">
        <f>SUM(P227:P240)</f>
        <v>0</v>
      </c>
      <c r="Q226" s="162"/>
      <c r="R226" s="163">
        <f>SUM(R227:R240)</f>
        <v>109.00446000000001</v>
      </c>
      <c r="S226" s="162"/>
      <c r="T226" s="164">
        <f>SUM(T227:T240)</f>
        <v>0</v>
      </c>
      <c r="AR226" s="165" t="s">
        <v>81</v>
      </c>
      <c r="AT226" s="166" t="s">
        <v>75</v>
      </c>
      <c r="AU226" s="166" t="s">
        <v>81</v>
      </c>
      <c r="AY226" s="165" t="s">
        <v>120</v>
      </c>
      <c r="BK226" s="167">
        <f>SUM(BK227:BK240)</f>
        <v>0</v>
      </c>
    </row>
    <row r="227" spans="1:65" s="2" customFormat="1" ht="21.75" customHeight="1">
      <c r="A227" s="35"/>
      <c r="B227" s="36"/>
      <c r="C227" s="170" t="s">
        <v>396</v>
      </c>
      <c r="D227" s="170" t="s">
        <v>122</v>
      </c>
      <c r="E227" s="171" t="s">
        <v>397</v>
      </c>
      <c r="F227" s="172" t="s">
        <v>398</v>
      </c>
      <c r="G227" s="173" t="s">
        <v>85</v>
      </c>
      <c r="H227" s="174">
        <v>218</v>
      </c>
      <c r="I227" s="175"/>
      <c r="J227" s="176">
        <f>ROUND(I227*H227,2)</f>
        <v>0</v>
      </c>
      <c r="K227" s="172" t="s">
        <v>125</v>
      </c>
      <c r="L227" s="40"/>
      <c r="M227" s="177" t="s">
        <v>19</v>
      </c>
      <c r="N227" s="178" t="s">
        <v>47</v>
      </c>
      <c r="O227" s="65"/>
      <c r="P227" s="179">
        <f>O227*H227</f>
        <v>0</v>
      </c>
      <c r="Q227" s="179">
        <v>6.9000000000000006E-2</v>
      </c>
      <c r="R227" s="179">
        <f>Q227*H227</f>
        <v>15.042000000000002</v>
      </c>
      <c r="S227" s="179">
        <v>0</v>
      </c>
      <c r="T227" s="18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1" t="s">
        <v>126</v>
      </c>
      <c r="AT227" s="181" t="s">
        <v>122</v>
      </c>
      <c r="AU227" s="181" t="s">
        <v>88</v>
      </c>
      <c r="AY227" s="18" t="s">
        <v>120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8" t="s">
        <v>81</v>
      </c>
      <c r="BK227" s="182">
        <f>ROUND(I227*H227,2)</f>
        <v>0</v>
      </c>
      <c r="BL227" s="18" t="s">
        <v>126</v>
      </c>
      <c r="BM227" s="181" t="s">
        <v>399</v>
      </c>
    </row>
    <row r="228" spans="1:65" s="2" customFormat="1" ht="11.25">
      <c r="A228" s="35"/>
      <c r="B228" s="36"/>
      <c r="C228" s="37"/>
      <c r="D228" s="183" t="s">
        <v>128</v>
      </c>
      <c r="E228" s="37"/>
      <c r="F228" s="184" t="s">
        <v>400</v>
      </c>
      <c r="G228" s="37"/>
      <c r="H228" s="37"/>
      <c r="I228" s="185"/>
      <c r="J228" s="37"/>
      <c r="K228" s="37"/>
      <c r="L228" s="40"/>
      <c r="M228" s="186"/>
      <c r="N228" s="187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128</v>
      </c>
      <c r="AU228" s="18" t="s">
        <v>88</v>
      </c>
    </row>
    <row r="229" spans="1:65" s="13" customFormat="1" ht="11.25">
      <c r="B229" s="188"/>
      <c r="C229" s="189"/>
      <c r="D229" s="190" t="s">
        <v>130</v>
      </c>
      <c r="E229" s="191" t="s">
        <v>19</v>
      </c>
      <c r="F229" s="192" t="s">
        <v>401</v>
      </c>
      <c r="G229" s="189"/>
      <c r="H229" s="193">
        <v>218</v>
      </c>
      <c r="I229" s="194"/>
      <c r="J229" s="189"/>
      <c r="K229" s="189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130</v>
      </c>
      <c r="AU229" s="199" t="s">
        <v>88</v>
      </c>
      <c r="AV229" s="13" t="s">
        <v>88</v>
      </c>
      <c r="AW229" s="13" t="s">
        <v>36</v>
      </c>
      <c r="AX229" s="13" t="s">
        <v>81</v>
      </c>
      <c r="AY229" s="199" t="s">
        <v>120</v>
      </c>
    </row>
    <row r="230" spans="1:65" s="2" customFormat="1" ht="21.75" customHeight="1">
      <c r="A230" s="35"/>
      <c r="B230" s="36"/>
      <c r="C230" s="170" t="s">
        <v>402</v>
      </c>
      <c r="D230" s="170" t="s">
        <v>122</v>
      </c>
      <c r="E230" s="171" t="s">
        <v>403</v>
      </c>
      <c r="F230" s="172" t="s">
        <v>404</v>
      </c>
      <c r="G230" s="173" t="s">
        <v>85</v>
      </c>
      <c r="H230" s="174">
        <v>218</v>
      </c>
      <c r="I230" s="175"/>
      <c r="J230" s="176">
        <f>ROUND(I230*H230,2)</f>
        <v>0</v>
      </c>
      <c r="K230" s="172" t="s">
        <v>125</v>
      </c>
      <c r="L230" s="40"/>
      <c r="M230" s="177" t="s">
        <v>19</v>
      </c>
      <c r="N230" s="178" t="s">
        <v>47</v>
      </c>
      <c r="O230" s="65"/>
      <c r="P230" s="179">
        <f>O230*H230</f>
        <v>0</v>
      </c>
      <c r="Q230" s="179">
        <v>0.41399999999999998</v>
      </c>
      <c r="R230" s="179">
        <f>Q230*H230</f>
        <v>90.251999999999995</v>
      </c>
      <c r="S230" s="179">
        <v>0</v>
      </c>
      <c r="T230" s="18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1" t="s">
        <v>126</v>
      </c>
      <c r="AT230" s="181" t="s">
        <v>122</v>
      </c>
      <c r="AU230" s="181" t="s">
        <v>88</v>
      </c>
      <c r="AY230" s="18" t="s">
        <v>120</v>
      </c>
      <c r="BE230" s="182">
        <f>IF(N230="základní",J230,0)</f>
        <v>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8" t="s">
        <v>81</v>
      </c>
      <c r="BK230" s="182">
        <f>ROUND(I230*H230,2)</f>
        <v>0</v>
      </c>
      <c r="BL230" s="18" t="s">
        <v>126</v>
      </c>
      <c r="BM230" s="181" t="s">
        <v>405</v>
      </c>
    </row>
    <row r="231" spans="1:65" s="2" customFormat="1" ht="11.25">
      <c r="A231" s="35"/>
      <c r="B231" s="36"/>
      <c r="C231" s="37"/>
      <c r="D231" s="183" t="s">
        <v>128</v>
      </c>
      <c r="E231" s="37"/>
      <c r="F231" s="184" t="s">
        <v>406</v>
      </c>
      <c r="G231" s="37"/>
      <c r="H231" s="37"/>
      <c r="I231" s="185"/>
      <c r="J231" s="37"/>
      <c r="K231" s="37"/>
      <c r="L231" s="40"/>
      <c r="M231" s="186"/>
      <c r="N231" s="187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128</v>
      </c>
      <c r="AU231" s="18" t="s">
        <v>88</v>
      </c>
    </row>
    <row r="232" spans="1:65" s="13" customFormat="1" ht="11.25">
      <c r="B232" s="188"/>
      <c r="C232" s="189"/>
      <c r="D232" s="190" t="s">
        <v>130</v>
      </c>
      <c r="E232" s="191" t="s">
        <v>19</v>
      </c>
      <c r="F232" s="192" t="s">
        <v>407</v>
      </c>
      <c r="G232" s="189"/>
      <c r="H232" s="193">
        <v>218</v>
      </c>
      <c r="I232" s="194"/>
      <c r="J232" s="189"/>
      <c r="K232" s="189"/>
      <c r="L232" s="195"/>
      <c r="M232" s="196"/>
      <c r="N232" s="197"/>
      <c r="O232" s="197"/>
      <c r="P232" s="197"/>
      <c r="Q232" s="197"/>
      <c r="R232" s="197"/>
      <c r="S232" s="197"/>
      <c r="T232" s="198"/>
      <c r="AT232" s="199" t="s">
        <v>130</v>
      </c>
      <c r="AU232" s="199" t="s">
        <v>88</v>
      </c>
      <c r="AV232" s="13" t="s">
        <v>88</v>
      </c>
      <c r="AW232" s="13" t="s">
        <v>36</v>
      </c>
      <c r="AX232" s="13" t="s">
        <v>81</v>
      </c>
      <c r="AY232" s="199" t="s">
        <v>120</v>
      </c>
    </row>
    <row r="233" spans="1:65" s="2" customFormat="1" ht="24.2" customHeight="1">
      <c r="A233" s="35"/>
      <c r="B233" s="36"/>
      <c r="C233" s="170" t="s">
        <v>408</v>
      </c>
      <c r="D233" s="170" t="s">
        <v>122</v>
      </c>
      <c r="E233" s="171" t="s">
        <v>409</v>
      </c>
      <c r="F233" s="172" t="s">
        <v>410</v>
      </c>
      <c r="G233" s="173" t="s">
        <v>85</v>
      </c>
      <c r="H233" s="174">
        <v>80</v>
      </c>
      <c r="I233" s="175"/>
      <c r="J233" s="176">
        <f>ROUND(I233*H233,2)</f>
        <v>0</v>
      </c>
      <c r="K233" s="172" t="s">
        <v>125</v>
      </c>
      <c r="L233" s="40"/>
      <c r="M233" s="177" t="s">
        <v>19</v>
      </c>
      <c r="N233" s="178" t="s">
        <v>47</v>
      </c>
      <c r="O233" s="65"/>
      <c r="P233" s="179">
        <f>O233*H233</f>
        <v>0</v>
      </c>
      <c r="Q233" s="179">
        <v>1.7420000000000001E-2</v>
      </c>
      <c r="R233" s="179">
        <f>Q233*H233</f>
        <v>1.3936000000000002</v>
      </c>
      <c r="S233" s="179">
        <v>0</v>
      </c>
      <c r="T233" s="18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1" t="s">
        <v>126</v>
      </c>
      <c r="AT233" s="181" t="s">
        <v>122</v>
      </c>
      <c r="AU233" s="181" t="s">
        <v>88</v>
      </c>
      <c r="AY233" s="18" t="s">
        <v>120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18" t="s">
        <v>81</v>
      </c>
      <c r="BK233" s="182">
        <f>ROUND(I233*H233,2)</f>
        <v>0</v>
      </c>
      <c r="BL233" s="18" t="s">
        <v>126</v>
      </c>
      <c r="BM233" s="181" t="s">
        <v>411</v>
      </c>
    </row>
    <row r="234" spans="1:65" s="2" customFormat="1" ht="11.25">
      <c r="A234" s="35"/>
      <c r="B234" s="36"/>
      <c r="C234" s="37"/>
      <c r="D234" s="183" t="s">
        <v>128</v>
      </c>
      <c r="E234" s="37"/>
      <c r="F234" s="184" t="s">
        <v>412</v>
      </c>
      <c r="G234" s="37"/>
      <c r="H234" s="37"/>
      <c r="I234" s="185"/>
      <c r="J234" s="37"/>
      <c r="K234" s="37"/>
      <c r="L234" s="40"/>
      <c r="M234" s="186"/>
      <c r="N234" s="187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128</v>
      </c>
      <c r="AU234" s="18" t="s">
        <v>88</v>
      </c>
    </row>
    <row r="235" spans="1:65" s="15" customFormat="1" ht="11.25">
      <c r="B235" s="221"/>
      <c r="C235" s="222"/>
      <c r="D235" s="190" t="s">
        <v>130</v>
      </c>
      <c r="E235" s="223" t="s">
        <v>19</v>
      </c>
      <c r="F235" s="224" t="s">
        <v>413</v>
      </c>
      <c r="G235" s="222"/>
      <c r="H235" s="223" t="s">
        <v>19</v>
      </c>
      <c r="I235" s="225"/>
      <c r="J235" s="222"/>
      <c r="K235" s="222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130</v>
      </c>
      <c r="AU235" s="230" t="s">
        <v>88</v>
      </c>
      <c r="AV235" s="15" t="s">
        <v>81</v>
      </c>
      <c r="AW235" s="15" t="s">
        <v>36</v>
      </c>
      <c r="AX235" s="15" t="s">
        <v>76</v>
      </c>
      <c r="AY235" s="230" t="s">
        <v>120</v>
      </c>
    </row>
    <row r="236" spans="1:65" s="13" customFormat="1" ht="11.25">
      <c r="B236" s="188"/>
      <c r="C236" s="189"/>
      <c r="D236" s="190" t="s">
        <v>130</v>
      </c>
      <c r="E236" s="191" t="s">
        <v>19</v>
      </c>
      <c r="F236" s="192" t="s">
        <v>414</v>
      </c>
      <c r="G236" s="189"/>
      <c r="H236" s="193">
        <v>80</v>
      </c>
      <c r="I236" s="194"/>
      <c r="J236" s="189"/>
      <c r="K236" s="189"/>
      <c r="L236" s="195"/>
      <c r="M236" s="196"/>
      <c r="N236" s="197"/>
      <c r="O236" s="197"/>
      <c r="P236" s="197"/>
      <c r="Q236" s="197"/>
      <c r="R236" s="197"/>
      <c r="S236" s="197"/>
      <c r="T236" s="198"/>
      <c r="AT236" s="199" t="s">
        <v>130</v>
      </c>
      <c r="AU236" s="199" t="s">
        <v>88</v>
      </c>
      <c r="AV236" s="13" t="s">
        <v>88</v>
      </c>
      <c r="AW236" s="13" t="s">
        <v>36</v>
      </c>
      <c r="AX236" s="13" t="s">
        <v>81</v>
      </c>
      <c r="AY236" s="199" t="s">
        <v>120</v>
      </c>
    </row>
    <row r="237" spans="1:65" s="2" customFormat="1" ht="24.2" customHeight="1">
      <c r="A237" s="35"/>
      <c r="B237" s="36"/>
      <c r="C237" s="170" t="s">
        <v>415</v>
      </c>
      <c r="D237" s="170" t="s">
        <v>122</v>
      </c>
      <c r="E237" s="171" t="s">
        <v>409</v>
      </c>
      <c r="F237" s="172" t="s">
        <v>410</v>
      </c>
      <c r="G237" s="173" t="s">
        <v>85</v>
      </c>
      <c r="H237" s="174">
        <v>133</v>
      </c>
      <c r="I237" s="175"/>
      <c r="J237" s="176">
        <f>ROUND(I237*H237,2)</f>
        <v>0</v>
      </c>
      <c r="K237" s="172" t="s">
        <v>125</v>
      </c>
      <c r="L237" s="40"/>
      <c r="M237" s="177" t="s">
        <v>19</v>
      </c>
      <c r="N237" s="178" t="s">
        <v>47</v>
      </c>
      <c r="O237" s="65"/>
      <c r="P237" s="179">
        <f>O237*H237</f>
        <v>0</v>
      </c>
      <c r="Q237" s="179">
        <v>1.7420000000000001E-2</v>
      </c>
      <c r="R237" s="179">
        <f>Q237*H237</f>
        <v>2.3168600000000001</v>
      </c>
      <c r="S237" s="179">
        <v>0</v>
      </c>
      <c r="T237" s="18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1" t="s">
        <v>126</v>
      </c>
      <c r="AT237" s="181" t="s">
        <v>122</v>
      </c>
      <c r="AU237" s="181" t="s">
        <v>88</v>
      </c>
      <c r="AY237" s="18" t="s">
        <v>120</v>
      </c>
      <c r="BE237" s="182">
        <f>IF(N237="základní",J237,0)</f>
        <v>0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18" t="s">
        <v>81</v>
      </c>
      <c r="BK237" s="182">
        <f>ROUND(I237*H237,2)</f>
        <v>0</v>
      </c>
      <c r="BL237" s="18" t="s">
        <v>126</v>
      </c>
      <c r="BM237" s="181" t="s">
        <v>416</v>
      </c>
    </row>
    <row r="238" spans="1:65" s="2" customFormat="1" ht="11.25">
      <c r="A238" s="35"/>
      <c r="B238" s="36"/>
      <c r="C238" s="37"/>
      <c r="D238" s="183" t="s">
        <v>128</v>
      </c>
      <c r="E238" s="37"/>
      <c r="F238" s="184" t="s">
        <v>412</v>
      </c>
      <c r="G238" s="37"/>
      <c r="H238" s="37"/>
      <c r="I238" s="185"/>
      <c r="J238" s="37"/>
      <c r="K238" s="37"/>
      <c r="L238" s="40"/>
      <c r="M238" s="186"/>
      <c r="N238" s="187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128</v>
      </c>
      <c r="AU238" s="18" t="s">
        <v>88</v>
      </c>
    </row>
    <row r="239" spans="1:65" s="15" customFormat="1" ht="11.25">
      <c r="B239" s="221"/>
      <c r="C239" s="222"/>
      <c r="D239" s="190" t="s">
        <v>130</v>
      </c>
      <c r="E239" s="223" t="s">
        <v>19</v>
      </c>
      <c r="F239" s="224" t="s">
        <v>417</v>
      </c>
      <c r="G239" s="222"/>
      <c r="H239" s="223" t="s">
        <v>19</v>
      </c>
      <c r="I239" s="225"/>
      <c r="J239" s="222"/>
      <c r="K239" s="222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130</v>
      </c>
      <c r="AU239" s="230" t="s">
        <v>88</v>
      </c>
      <c r="AV239" s="15" t="s">
        <v>81</v>
      </c>
      <c r="AW239" s="15" t="s">
        <v>36</v>
      </c>
      <c r="AX239" s="15" t="s">
        <v>76</v>
      </c>
      <c r="AY239" s="230" t="s">
        <v>120</v>
      </c>
    </row>
    <row r="240" spans="1:65" s="13" customFormat="1" ht="11.25">
      <c r="B240" s="188"/>
      <c r="C240" s="189"/>
      <c r="D240" s="190" t="s">
        <v>130</v>
      </c>
      <c r="E240" s="191" t="s">
        <v>19</v>
      </c>
      <c r="F240" s="192" t="s">
        <v>418</v>
      </c>
      <c r="G240" s="189"/>
      <c r="H240" s="193">
        <v>133</v>
      </c>
      <c r="I240" s="194"/>
      <c r="J240" s="189"/>
      <c r="K240" s="189"/>
      <c r="L240" s="195"/>
      <c r="M240" s="196"/>
      <c r="N240" s="197"/>
      <c r="O240" s="197"/>
      <c r="P240" s="197"/>
      <c r="Q240" s="197"/>
      <c r="R240" s="197"/>
      <c r="S240" s="197"/>
      <c r="T240" s="198"/>
      <c r="AT240" s="199" t="s">
        <v>130</v>
      </c>
      <c r="AU240" s="199" t="s">
        <v>88</v>
      </c>
      <c r="AV240" s="13" t="s">
        <v>88</v>
      </c>
      <c r="AW240" s="13" t="s">
        <v>36</v>
      </c>
      <c r="AX240" s="13" t="s">
        <v>81</v>
      </c>
      <c r="AY240" s="199" t="s">
        <v>120</v>
      </c>
    </row>
    <row r="241" spans="1:65" s="12" customFormat="1" ht="22.9" customHeight="1">
      <c r="B241" s="154"/>
      <c r="C241" s="155"/>
      <c r="D241" s="156" t="s">
        <v>75</v>
      </c>
      <c r="E241" s="168" t="s">
        <v>419</v>
      </c>
      <c r="F241" s="168" t="s">
        <v>420</v>
      </c>
      <c r="G241" s="155"/>
      <c r="H241" s="155"/>
      <c r="I241" s="158"/>
      <c r="J241" s="169">
        <f>BK241</f>
        <v>0</v>
      </c>
      <c r="K241" s="155"/>
      <c r="L241" s="160"/>
      <c r="M241" s="161"/>
      <c r="N241" s="162"/>
      <c r="O241" s="162"/>
      <c r="P241" s="163">
        <f>SUM(P242:P243)</f>
        <v>0</v>
      </c>
      <c r="Q241" s="162"/>
      <c r="R241" s="163">
        <f>SUM(R242:R243)</f>
        <v>0</v>
      </c>
      <c r="S241" s="162"/>
      <c r="T241" s="164">
        <f>SUM(T242:T243)</f>
        <v>0</v>
      </c>
      <c r="AR241" s="165" t="s">
        <v>81</v>
      </c>
      <c r="AT241" s="166" t="s">
        <v>75</v>
      </c>
      <c r="AU241" s="166" t="s">
        <v>81</v>
      </c>
      <c r="AY241" s="165" t="s">
        <v>120</v>
      </c>
      <c r="BK241" s="167">
        <f>SUM(BK242:BK243)</f>
        <v>0</v>
      </c>
    </row>
    <row r="242" spans="1:65" s="2" customFormat="1" ht="16.5" customHeight="1">
      <c r="A242" s="35"/>
      <c r="B242" s="36"/>
      <c r="C242" s="170" t="s">
        <v>421</v>
      </c>
      <c r="D242" s="170" t="s">
        <v>122</v>
      </c>
      <c r="E242" s="171" t="s">
        <v>422</v>
      </c>
      <c r="F242" s="172" t="s">
        <v>423</v>
      </c>
      <c r="G242" s="173" t="s">
        <v>164</v>
      </c>
      <c r="H242" s="174">
        <v>112.589</v>
      </c>
      <c r="I242" s="175"/>
      <c r="J242" s="176">
        <f>ROUND(I242*H242,2)</f>
        <v>0</v>
      </c>
      <c r="K242" s="172" t="s">
        <v>125</v>
      </c>
      <c r="L242" s="40"/>
      <c r="M242" s="177" t="s">
        <v>19</v>
      </c>
      <c r="N242" s="178" t="s">
        <v>47</v>
      </c>
      <c r="O242" s="65"/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1" t="s">
        <v>126</v>
      </c>
      <c r="AT242" s="181" t="s">
        <v>122</v>
      </c>
      <c r="AU242" s="181" t="s">
        <v>88</v>
      </c>
      <c r="AY242" s="18" t="s">
        <v>120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8" t="s">
        <v>81</v>
      </c>
      <c r="BK242" s="182">
        <f>ROUND(I242*H242,2)</f>
        <v>0</v>
      </c>
      <c r="BL242" s="18" t="s">
        <v>126</v>
      </c>
      <c r="BM242" s="181" t="s">
        <v>424</v>
      </c>
    </row>
    <row r="243" spans="1:65" s="2" customFormat="1" ht="11.25">
      <c r="A243" s="35"/>
      <c r="B243" s="36"/>
      <c r="C243" s="37"/>
      <c r="D243" s="183" t="s">
        <v>128</v>
      </c>
      <c r="E243" s="37"/>
      <c r="F243" s="184" t="s">
        <v>425</v>
      </c>
      <c r="G243" s="37"/>
      <c r="H243" s="37"/>
      <c r="I243" s="185"/>
      <c r="J243" s="37"/>
      <c r="K243" s="37"/>
      <c r="L243" s="40"/>
      <c r="M243" s="186"/>
      <c r="N243" s="187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128</v>
      </c>
      <c r="AU243" s="18" t="s">
        <v>88</v>
      </c>
    </row>
    <row r="244" spans="1:65" s="12" customFormat="1" ht="25.9" customHeight="1">
      <c r="B244" s="154"/>
      <c r="C244" s="155"/>
      <c r="D244" s="156" t="s">
        <v>75</v>
      </c>
      <c r="E244" s="157" t="s">
        <v>426</v>
      </c>
      <c r="F244" s="157" t="s">
        <v>426</v>
      </c>
      <c r="G244" s="155"/>
      <c r="H244" s="155"/>
      <c r="I244" s="158"/>
      <c r="J244" s="159">
        <f>BK244</f>
        <v>0</v>
      </c>
      <c r="K244" s="155"/>
      <c r="L244" s="160"/>
      <c r="M244" s="161"/>
      <c r="N244" s="162"/>
      <c r="O244" s="162"/>
      <c r="P244" s="163">
        <f>P245</f>
        <v>0</v>
      </c>
      <c r="Q244" s="162"/>
      <c r="R244" s="163">
        <f>R245</f>
        <v>0</v>
      </c>
      <c r="S244" s="162"/>
      <c r="T244" s="164">
        <f>T245</f>
        <v>0</v>
      </c>
      <c r="AR244" s="165" t="s">
        <v>88</v>
      </c>
      <c r="AT244" s="166" t="s">
        <v>75</v>
      </c>
      <c r="AU244" s="166" t="s">
        <v>76</v>
      </c>
      <c r="AY244" s="165" t="s">
        <v>120</v>
      </c>
      <c r="BK244" s="167">
        <f>BK245</f>
        <v>0</v>
      </c>
    </row>
    <row r="245" spans="1:65" s="12" customFormat="1" ht="22.9" customHeight="1">
      <c r="B245" s="154"/>
      <c r="C245" s="155"/>
      <c r="D245" s="156" t="s">
        <v>75</v>
      </c>
      <c r="E245" s="168" t="s">
        <v>427</v>
      </c>
      <c r="F245" s="168" t="s">
        <v>428</v>
      </c>
      <c r="G245" s="155"/>
      <c r="H245" s="155"/>
      <c r="I245" s="158"/>
      <c r="J245" s="169">
        <f>BK245</f>
        <v>0</v>
      </c>
      <c r="K245" s="155"/>
      <c r="L245" s="160"/>
      <c r="M245" s="161"/>
      <c r="N245" s="162"/>
      <c r="O245" s="162"/>
      <c r="P245" s="163">
        <f>SUM(P246:P259)</f>
        <v>0</v>
      </c>
      <c r="Q245" s="162"/>
      <c r="R245" s="163">
        <f>SUM(R246:R259)</f>
        <v>0</v>
      </c>
      <c r="S245" s="162"/>
      <c r="T245" s="164">
        <f>SUM(T246:T259)</f>
        <v>0</v>
      </c>
      <c r="AR245" s="165" t="s">
        <v>88</v>
      </c>
      <c r="AT245" s="166" t="s">
        <v>75</v>
      </c>
      <c r="AU245" s="166" t="s">
        <v>81</v>
      </c>
      <c r="AY245" s="165" t="s">
        <v>120</v>
      </c>
      <c r="BK245" s="167">
        <f>SUM(BK246:BK259)</f>
        <v>0</v>
      </c>
    </row>
    <row r="246" spans="1:65" s="2" customFormat="1" ht="16.5" customHeight="1">
      <c r="A246" s="35"/>
      <c r="B246" s="36"/>
      <c r="C246" s="170" t="s">
        <v>429</v>
      </c>
      <c r="D246" s="170" t="s">
        <v>122</v>
      </c>
      <c r="E246" s="171" t="s">
        <v>430</v>
      </c>
      <c r="F246" s="172" t="s">
        <v>431</v>
      </c>
      <c r="G246" s="173" t="s">
        <v>203</v>
      </c>
      <c r="H246" s="174">
        <v>1</v>
      </c>
      <c r="I246" s="175"/>
      <c r="J246" s="176">
        <f t="shared" ref="J246:J259" si="10">ROUND(I246*H246,2)</f>
        <v>0</v>
      </c>
      <c r="K246" s="172" t="s">
        <v>19</v>
      </c>
      <c r="L246" s="40"/>
      <c r="M246" s="177" t="s">
        <v>19</v>
      </c>
      <c r="N246" s="178" t="s">
        <v>47</v>
      </c>
      <c r="O246" s="65"/>
      <c r="P246" s="179">
        <f t="shared" ref="P246:P259" si="11">O246*H246</f>
        <v>0</v>
      </c>
      <c r="Q246" s="179">
        <v>0</v>
      </c>
      <c r="R246" s="179">
        <f t="shared" ref="R246:R259" si="12">Q246*H246</f>
        <v>0</v>
      </c>
      <c r="S246" s="179">
        <v>0</v>
      </c>
      <c r="T246" s="180">
        <f t="shared" ref="T246:T259" si="13"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1" t="s">
        <v>216</v>
      </c>
      <c r="AT246" s="181" t="s">
        <v>122</v>
      </c>
      <c r="AU246" s="181" t="s">
        <v>88</v>
      </c>
      <c r="AY246" s="18" t="s">
        <v>120</v>
      </c>
      <c r="BE246" s="182">
        <f t="shared" ref="BE246:BE259" si="14">IF(N246="základní",J246,0)</f>
        <v>0</v>
      </c>
      <c r="BF246" s="182">
        <f t="shared" ref="BF246:BF259" si="15">IF(N246="snížená",J246,0)</f>
        <v>0</v>
      </c>
      <c r="BG246" s="182">
        <f t="shared" ref="BG246:BG259" si="16">IF(N246="zákl. přenesená",J246,0)</f>
        <v>0</v>
      </c>
      <c r="BH246" s="182">
        <f t="shared" ref="BH246:BH259" si="17">IF(N246="sníž. přenesená",J246,0)</f>
        <v>0</v>
      </c>
      <c r="BI246" s="182">
        <f t="shared" ref="BI246:BI259" si="18">IF(N246="nulová",J246,0)</f>
        <v>0</v>
      </c>
      <c r="BJ246" s="18" t="s">
        <v>81</v>
      </c>
      <c r="BK246" s="182">
        <f t="shared" ref="BK246:BK259" si="19">ROUND(I246*H246,2)</f>
        <v>0</v>
      </c>
      <c r="BL246" s="18" t="s">
        <v>216</v>
      </c>
      <c r="BM246" s="181" t="s">
        <v>432</v>
      </c>
    </row>
    <row r="247" spans="1:65" s="2" customFormat="1" ht="16.5" customHeight="1">
      <c r="A247" s="35"/>
      <c r="B247" s="36"/>
      <c r="C247" s="170" t="s">
        <v>433</v>
      </c>
      <c r="D247" s="170" t="s">
        <v>122</v>
      </c>
      <c r="E247" s="171" t="s">
        <v>434</v>
      </c>
      <c r="F247" s="172" t="s">
        <v>435</v>
      </c>
      <c r="G247" s="173" t="s">
        <v>203</v>
      </c>
      <c r="H247" s="174">
        <v>1</v>
      </c>
      <c r="I247" s="175"/>
      <c r="J247" s="176">
        <f t="shared" si="10"/>
        <v>0</v>
      </c>
      <c r="K247" s="172" t="s">
        <v>19</v>
      </c>
      <c r="L247" s="40"/>
      <c r="M247" s="177" t="s">
        <v>19</v>
      </c>
      <c r="N247" s="178" t="s">
        <v>47</v>
      </c>
      <c r="O247" s="65"/>
      <c r="P247" s="179">
        <f t="shared" si="11"/>
        <v>0</v>
      </c>
      <c r="Q247" s="179">
        <v>0</v>
      </c>
      <c r="R247" s="179">
        <f t="shared" si="12"/>
        <v>0</v>
      </c>
      <c r="S247" s="179">
        <v>0</v>
      </c>
      <c r="T247" s="180">
        <f t="shared" si="1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1" t="s">
        <v>216</v>
      </c>
      <c r="AT247" s="181" t="s">
        <v>122</v>
      </c>
      <c r="AU247" s="181" t="s">
        <v>88</v>
      </c>
      <c r="AY247" s="18" t="s">
        <v>120</v>
      </c>
      <c r="BE247" s="182">
        <f t="shared" si="14"/>
        <v>0</v>
      </c>
      <c r="BF247" s="182">
        <f t="shared" si="15"/>
        <v>0</v>
      </c>
      <c r="BG247" s="182">
        <f t="shared" si="16"/>
        <v>0</v>
      </c>
      <c r="BH247" s="182">
        <f t="shared" si="17"/>
        <v>0</v>
      </c>
      <c r="BI247" s="182">
        <f t="shared" si="18"/>
        <v>0</v>
      </c>
      <c r="BJ247" s="18" t="s">
        <v>81</v>
      </c>
      <c r="BK247" s="182">
        <f t="shared" si="19"/>
        <v>0</v>
      </c>
      <c r="BL247" s="18" t="s">
        <v>216</v>
      </c>
      <c r="BM247" s="181" t="s">
        <v>436</v>
      </c>
    </row>
    <row r="248" spans="1:65" s="2" customFormat="1" ht="16.5" customHeight="1">
      <c r="A248" s="35"/>
      <c r="B248" s="36"/>
      <c r="C248" s="170" t="s">
        <v>437</v>
      </c>
      <c r="D248" s="170" t="s">
        <v>122</v>
      </c>
      <c r="E248" s="171" t="s">
        <v>438</v>
      </c>
      <c r="F248" s="172" t="s">
        <v>439</v>
      </c>
      <c r="G248" s="173" t="s">
        <v>203</v>
      </c>
      <c r="H248" s="174">
        <v>1</v>
      </c>
      <c r="I248" s="175"/>
      <c r="J248" s="176">
        <f t="shared" si="10"/>
        <v>0</v>
      </c>
      <c r="K248" s="172" t="s">
        <v>19</v>
      </c>
      <c r="L248" s="40"/>
      <c r="M248" s="177" t="s">
        <v>19</v>
      </c>
      <c r="N248" s="178" t="s">
        <v>47</v>
      </c>
      <c r="O248" s="65"/>
      <c r="P248" s="179">
        <f t="shared" si="11"/>
        <v>0</v>
      </c>
      <c r="Q248" s="179">
        <v>0</v>
      </c>
      <c r="R248" s="179">
        <f t="shared" si="12"/>
        <v>0</v>
      </c>
      <c r="S248" s="179">
        <v>0</v>
      </c>
      <c r="T248" s="180">
        <f t="shared" si="1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1" t="s">
        <v>216</v>
      </c>
      <c r="AT248" s="181" t="s">
        <v>122</v>
      </c>
      <c r="AU248" s="181" t="s">
        <v>88</v>
      </c>
      <c r="AY248" s="18" t="s">
        <v>120</v>
      </c>
      <c r="BE248" s="182">
        <f t="shared" si="14"/>
        <v>0</v>
      </c>
      <c r="BF248" s="182">
        <f t="shared" si="15"/>
        <v>0</v>
      </c>
      <c r="BG248" s="182">
        <f t="shared" si="16"/>
        <v>0</v>
      </c>
      <c r="BH248" s="182">
        <f t="shared" si="17"/>
        <v>0</v>
      </c>
      <c r="BI248" s="182">
        <f t="shared" si="18"/>
        <v>0</v>
      </c>
      <c r="BJ248" s="18" t="s">
        <v>81</v>
      </c>
      <c r="BK248" s="182">
        <f t="shared" si="19"/>
        <v>0</v>
      </c>
      <c r="BL248" s="18" t="s">
        <v>216</v>
      </c>
      <c r="BM248" s="181" t="s">
        <v>440</v>
      </c>
    </row>
    <row r="249" spans="1:65" s="2" customFormat="1" ht="16.5" customHeight="1">
      <c r="A249" s="35"/>
      <c r="B249" s="36"/>
      <c r="C249" s="170" t="s">
        <v>441</v>
      </c>
      <c r="D249" s="170" t="s">
        <v>122</v>
      </c>
      <c r="E249" s="171" t="s">
        <v>442</v>
      </c>
      <c r="F249" s="172" t="s">
        <v>443</v>
      </c>
      <c r="G249" s="173" t="s">
        <v>203</v>
      </c>
      <c r="H249" s="174">
        <v>1</v>
      </c>
      <c r="I249" s="175"/>
      <c r="J249" s="176">
        <f t="shared" si="10"/>
        <v>0</v>
      </c>
      <c r="K249" s="172" t="s">
        <v>19</v>
      </c>
      <c r="L249" s="40"/>
      <c r="M249" s="177" t="s">
        <v>19</v>
      </c>
      <c r="N249" s="178" t="s">
        <v>47</v>
      </c>
      <c r="O249" s="65"/>
      <c r="P249" s="179">
        <f t="shared" si="11"/>
        <v>0</v>
      </c>
      <c r="Q249" s="179">
        <v>0</v>
      </c>
      <c r="R249" s="179">
        <f t="shared" si="12"/>
        <v>0</v>
      </c>
      <c r="S249" s="179">
        <v>0</v>
      </c>
      <c r="T249" s="180">
        <f t="shared" si="1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1" t="s">
        <v>216</v>
      </c>
      <c r="AT249" s="181" t="s">
        <v>122</v>
      </c>
      <c r="AU249" s="181" t="s">
        <v>88</v>
      </c>
      <c r="AY249" s="18" t="s">
        <v>120</v>
      </c>
      <c r="BE249" s="182">
        <f t="shared" si="14"/>
        <v>0</v>
      </c>
      <c r="BF249" s="182">
        <f t="shared" si="15"/>
        <v>0</v>
      </c>
      <c r="BG249" s="182">
        <f t="shared" si="16"/>
        <v>0</v>
      </c>
      <c r="BH249" s="182">
        <f t="shared" si="17"/>
        <v>0</v>
      </c>
      <c r="BI249" s="182">
        <f t="shared" si="18"/>
        <v>0</v>
      </c>
      <c r="BJ249" s="18" t="s">
        <v>81</v>
      </c>
      <c r="BK249" s="182">
        <f t="shared" si="19"/>
        <v>0</v>
      </c>
      <c r="BL249" s="18" t="s">
        <v>216</v>
      </c>
      <c r="BM249" s="181" t="s">
        <v>444</v>
      </c>
    </row>
    <row r="250" spans="1:65" s="2" customFormat="1" ht="16.5" customHeight="1">
      <c r="A250" s="35"/>
      <c r="B250" s="36"/>
      <c r="C250" s="170" t="s">
        <v>445</v>
      </c>
      <c r="D250" s="170" t="s">
        <v>122</v>
      </c>
      <c r="E250" s="171" t="s">
        <v>446</v>
      </c>
      <c r="F250" s="172" t="s">
        <v>447</v>
      </c>
      <c r="G250" s="173" t="s">
        <v>203</v>
      </c>
      <c r="H250" s="174">
        <v>1</v>
      </c>
      <c r="I250" s="175"/>
      <c r="J250" s="176">
        <f t="shared" si="10"/>
        <v>0</v>
      </c>
      <c r="K250" s="172" t="s">
        <v>19</v>
      </c>
      <c r="L250" s="40"/>
      <c r="M250" s="177" t="s">
        <v>19</v>
      </c>
      <c r="N250" s="178" t="s">
        <v>47</v>
      </c>
      <c r="O250" s="65"/>
      <c r="P250" s="179">
        <f t="shared" si="11"/>
        <v>0</v>
      </c>
      <c r="Q250" s="179">
        <v>0</v>
      </c>
      <c r="R250" s="179">
        <f t="shared" si="12"/>
        <v>0</v>
      </c>
      <c r="S250" s="179">
        <v>0</v>
      </c>
      <c r="T250" s="180">
        <f t="shared" si="1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1" t="s">
        <v>216</v>
      </c>
      <c r="AT250" s="181" t="s">
        <v>122</v>
      </c>
      <c r="AU250" s="181" t="s">
        <v>88</v>
      </c>
      <c r="AY250" s="18" t="s">
        <v>120</v>
      </c>
      <c r="BE250" s="182">
        <f t="shared" si="14"/>
        <v>0</v>
      </c>
      <c r="BF250" s="182">
        <f t="shared" si="15"/>
        <v>0</v>
      </c>
      <c r="BG250" s="182">
        <f t="shared" si="16"/>
        <v>0</v>
      </c>
      <c r="BH250" s="182">
        <f t="shared" si="17"/>
        <v>0</v>
      </c>
      <c r="BI250" s="182">
        <f t="shared" si="18"/>
        <v>0</v>
      </c>
      <c r="BJ250" s="18" t="s">
        <v>81</v>
      </c>
      <c r="BK250" s="182">
        <f t="shared" si="19"/>
        <v>0</v>
      </c>
      <c r="BL250" s="18" t="s">
        <v>216</v>
      </c>
      <c r="BM250" s="181" t="s">
        <v>448</v>
      </c>
    </row>
    <row r="251" spans="1:65" s="2" customFormat="1" ht="16.5" customHeight="1">
      <c r="A251" s="35"/>
      <c r="B251" s="36"/>
      <c r="C251" s="170" t="s">
        <v>449</v>
      </c>
      <c r="D251" s="170" t="s">
        <v>122</v>
      </c>
      <c r="E251" s="171" t="s">
        <v>450</v>
      </c>
      <c r="F251" s="172" t="s">
        <v>451</v>
      </c>
      <c r="G251" s="173" t="s">
        <v>203</v>
      </c>
      <c r="H251" s="174">
        <v>1</v>
      </c>
      <c r="I251" s="175"/>
      <c r="J251" s="176">
        <f t="shared" si="10"/>
        <v>0</v>
      </c>
      <c r="K251" s="172" t="s">
        <v>19</v>
      </c>
      <c r="L251" s="40"/>
      <c r="M251" s="177" t="s">
        <v>19</v>
      </c>
      <c r="N251" s="178" t="s">
        <v>47</v>
      </c>
      <c r="O251" s="65"/>
      <c r="P251" s="179">
        <f t="shared" si="11"/>
        <v>0</v>
      </c>
      <c r="Q251" s="179">
        <v>0</v>
      </c>
      <c r="R251" s="179">
        <f t="shared" si="12"/>
        <v>0</v>
      </c>
      <c r="S251" s="179">
        <v>0</v>
      </c>
      <c r="T251" s="180">
        <f t="shared" si="1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1" t="s">
        <v>216</v>
      </c>
      <c r="AT251" s="181" t="s">
        <v>122</v>
      </c>
      <c r="AU251" s="181" t="s">
        <v>88</v>
      </c>
      <c r="AY251" s="18" t="s">
        <v>120</v>
      </c>
      <c r="BE251" s="182">
        <f t="shared" si="14"/>
        <v>0</v>
      </c>
      <c r="BF251" s="182">
        <f t="shared" si="15"/>
        <v>0</v>
      </c>
      <c r="BG251" s="182">
        <f t="shared" si="16"/>
        <v>0</v>
      </c>
      <c r="BH251" s="182">
        <f t="shared" si="17"/>
        <v>0</v>
      </c>
      <c r="BI251" s="182">
        <f t="shared" si="18"/>
        <v>0</v>
      </c>
      <c r="BJ251" s="18" t="s">
        <v>81</v>
      </c>
      <c r="BK251" s="182">
        <f t="shared" si="19"/>
        <v>0</v>
      </c>
      <c r="BL251" s="18" t="s">
        <v>216</v>
      </c>
      <c r="BM251" s="181" t="s">
        <v>452</v>
      </c>
    </row>
    <row r="252" spans="1:65" s="2" customFormat="1" ht="16.5" customHeight="1">
      <c r="A252" s="35"/>
      <c r="B252" s="36"/>
      <c r="C252" s="170" t="s">
        <v>453</v>
      </c>
      <c r="D252" s="170" t="s">
        <v>122</v>
      </c>
      <c r="E252" s="171" t="s">
        <v>454</v>
      </c>
      <c r="F252" s="172" t="s">
        <v>455</v>
      </c>
      <c r="G252" s="173" t="s">
        <v>203</v>
      </c>
      <c r="H252" s="174">
        <v>3</v>
      </c>
      <c r="I252" s="175"/>
      <c r="J252" s="176">
        <f t="shared" si="10"/>
        <v>0</v>
      </c>
      <c r="K252" s="172" t="s">
        <v>19</v>
      </c>
      <c r="L252" s="40"/>
      <c r="M252" s="177" t="s">
        <v>19</v>
      </c>
      <c r="N252" s="178" t="s">
        <v>47</v>
      </c>
      <c r="O252" s="65"/>
      <c r="P252" s="179">
        <f t="shared" si="11"/>
        <v>0</v>
      </c>
      <c r="Q252" s="179">
        <v>0</v>
      </c>
      <c r="R252" s="179">
        <f t="shared" si="12"/>
        <v>0</v>
      </c>
      <c r="S252" s="179">
        <v>0</v>
      </c>
      <c r="T252" s="180">
        <f t="shared" si="1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1" t="s">
        <v>216</v>
      </c>
      <c r="AT252" s="181" t="s">
        <v>122</v>
      </c>
      <c r="AU252" s="181" t="s">
        <v>88</v>
      </c>
      <c r="AY252" s="18" t="s">
        <v>120</v>
      </c>
      <c r="BE252" s="182">
        <f t="shared" si="14"/>
        <v>0</v>
      </c>
      <c r="BF252" s="182">
        <f t="shared" si="15"/>
        <v>0</v>
      </c>
      <c r="BG252" s="182">
        <f t="shared" si="16"/>
        <v>0</v>
      </c>
      <c r="BH252" s="182">
        <f t="shared" si="17"/>
        <v>0</v>
      </c>
      <c r="BI252" s="182">
        <f t="shared" si="18"/>
        <v>0</v>
      </c>
      <c r="BJ252" s="18" t="s">
        <v>81</v>
      </c>
      <c r="BK252" s="182">
        <f t="shared" si="19"/>
        <v>0</v>
      </c>
      <c r="BL252" s="18" t="s">
        <v>216</v>
      </c>
      <c r="BM252" s="181" t="s">
        <v>456</v>
      </c>
    </row>
    <row r="253" spans="1:65" s="2" customFormat="1" ht="16.5" customHeight="1">
      <c r="A253" s="35"/>
      <c r="B253" s="36"/>
      <c r="C253" s="170" t="s">
        <v>457</v>
      </c>
      <c r="D253" s="170" t="s">
        <v>122</v>
      </c>
      <c r="E253" s="171" t="s">
        <v>458</v>
      </c>
      <c r="F253" s="172" t="s">
        <v>459</v>
      </c>
      <c r="G253" s="173" t="s">
        <v>203</v>
      </c>
      <c r="H253" s="174">
        <v>5</v>
      </c>
      <c r="I253" s="175"/>
      <c r="J253" s="176">
        <f t="shared" si="10"/>
        <v>0</v>
      </c>
      <c r="K253" s="172" t="s">
        <v>19</v>
      </c>
      <c r="L253" s="40"/>
      <c r="M253" s="177" t="s">
        <v>19</v>
      </c>
      <c r="N253" s="178" t="s">
        <v>47</v>
      </c>
      <c r="O253" s="65"/>
      <c r="P253" s="179">
        <f t="shared" si="11"/>
        <v>0</v>
      </c>
      <c r="Q253" s="179">
        <v>0</v>
      </c>
      <c r="R253" s="179">
        <f t="shared" si="12"/>
        <v>0</v>
      </c>
      <c r="S253" s="179">
        <v>0</v>
      </c>
      <c r="T253" s="180">
        <f t="shared" si="1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1" t="s">
        <v>216</v>
      </c>
      <c r="AT253" s="181" t="s">
        <v>122</v>
      </c>
      <c r="AU253" s="181" t="s">
        <v>88</v>
      </c>
      <c r="AY253" s="18" t="s">
        <v>120</v>
      </c>
      <c r="BE253" s="182">
        <f t="shared" si="14"/>
        <v>0</v>
      </c>
      <c r="BF253" s="182">
        <f t="shared" si="15"/>
        <v>0</v>
      </c>
      <c r="BG253" s="182">
        <f t="shared" si="16"/>
        <v>0</v>
      </c>
      <c r="BH253" s="182">
        <f t="shared" si="17"/>
        <v>0</v>
      </c>
      <c r="BI253" s="182">
        <f t="shared" si="18"/>
        <v>0</v>
      </c>
      <c r="BJ253" s="18" t="s">
        <v>81</v>
      </c>
      <c r="BK253" s="182">
        <f t="shared" si="19"/>
        <v>0</v>
      </c>
      <c r="BL253" s="18" t="s">
        <v>216</v>
      </c>
      <c r="BM253" s="181" t="s">
        <v>460</v>
      </c>
    </row>
    <row r="254" spans="1:65" s="2" customFormat="1" ht="16.5" customHeight="1">
      <c r="A254" s="35"/>
      <c r="B254" s="36"/>
      <c r="C254" s="170" t="s">
        <v>461</v>
      </c>
      <c r="D254" s="170" t="s">
        <v>122</v>
      </c>
      <c r="E254" s="171" t="s">
        <v>462</v>
      </c>
      <c r="F254" s="172" t="s">
        <v>463</v>
      </c>
      <c r="G254" s="173" t="s">
        <v>203</v>
      </c>
      <c r="H254" s="174">
        <v>2</v>
      </c>
      <c r="I254" s="175"/>
      <c r="J254" s="176">
        <f t="shared" si="10"/>
        <v>0</v>
      </c>
      <c r="K254" s="172" t="s">
        <v>19</v>
      </c>
      <c r="L254" s="40"/>
      <c r="M254" s="177" t="s">
        <v>19</v>
      </c>
      <c r="N254" s="178" t="s">
        <v>47</v>
      </c>
      <c r="O254" s="65"/>
      <c r="P254" s="179">
        <f t="shared" si="11"/>
        <v>0</v>
      </c>
      <c r="Q254" s="179">
        <v>0</v>
      </c>
      <c r="R254" s="179">
        <f t="shared" si="12"/>
        <v>0</v>
      </c>
      <c r="S254" s="179">
        <v>0</v>
      </c>
      <c r="T254" s="180">
        <f t="shared" si="1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1" t="s">
        <v>216</v>
      </c>
      <c r="AT254" s="181" t="s">
        <v>122</v>
      </c>
      <c r="AU254" s="181" t="s">
        <v>88</v>
      </c>
      <c r="AY254" s="18" t="s">
        <v>120</v>
      </c>
      <c r="BE254" s="182">
        <f t="shared" si="14"/>
        <v>0</v>
      </c>
      <c r="BF254" s="182">
        <f t="shared" si="15"/>
        <v>0</v>
      </c>
      <c r="BG254" s="182">
        <f t="shared" si="16"/>
        <v>0</v>
      </c>
      <c r="BH254" s="182">
        <f t="shared" si="17"/>
        <v>0</v>
      </c>
      <c r="BI254" s="182">
        <f t="shared" si="18"/>
        <v>0</v>
      </c>
      <c r="BJ254" s="18" t="s">
        <v>81</v>
      </c>
      <c r="BK254" s="182">
        <f t="shared" si="19"/>
        <v>0</v>
      </c>
      <c r="BL254" s="18" t="s">
        <v>216</v>
      </c>
      <c r="BM254" s="181" t="s">
        <v>464</v>
      </c>
    </row>
    <row r="255" spans="1:65" s="2" customFormat="1" ht="16.5" customHeight="1">
      <c r="A255" s="35"/>
      <c r="B255" s="36"/>
      <c r="C255" s="170" t="s">
        <v>465</v>
      </c>
      <c r="D255" s="170" t="s">
        <v>122</v>
      </c>
      <c r="E255" s="171" t="s">
        <v>466</v>
      </c>
      <c r="F255" s="172" t="s">
        <v>467</v>
      </c>
      <c r="G255" s="173" t="s">
        <v>203</v>
      </c>
      <c r="H255" s="174">
        <v>1</v>
      </c>
      <c r="I255" s="175"/>
      <c r="J255" s="176">
        <f t="shared" si="10"/>
        <v>0</v>
      </c>
      <c r="K255" s="172" t="s">
        <v>19</v>
      </c>
      <c r="L255" s="40"/>
      <c r="M255" s="177" t="s">
        <v>19</v>
      </c>
      <c r="N255" s="178" t="s">
        <v>47</v>
      </c>
      <c r="O255" s="65"/>
      <c r="P255" s="179">
        <f t="shared" si="11"/>
        <v>0</v>
      </c>
      <c r="Q255" s="179">
        <v>0</v>
      </c>
      <c r="R255" s="179">
        <f t="shared" si="12"/>
        <v>0</v>
      </c>
      <c r="S255" s="179">
        <v>0</v>
      </c>
      <c r="T255" s="180">
        <f t="shared" si="1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1" t="s">
        <v>216</v>
      </c>
      <c r="AT255" s="181" t="s">
        <v>122</v>
      </c>
      <c r="AU255" s="181" t="s">
        <v>88</v>
      </c>
      <c r="AY255" s="18" t="s">
        <v>120</v>
      </c>
      <c r="BE255" s="182">
        <f t="shared" si="14"/>
        <v>0</v>
      </c>
      <c r="BF255" s="182">
        <f t="shared" si="15"/>
        <v>0</v>
      </c>
      <c r="BG255" s="182">
        <f t="shared" si="16"/>
        <v>0</v>
      </c>
      <c r="BH255" s="182">
        <f t="shared" si="17"/>
        <v>0</v>
      </c>
      <c r="BI255" s="182">
        <f t="shared" si="18"/>
        <v>0</v>
      </c>
      <c r="BJ255" s="18" t="s">
        <v>81</v>
      </c>
      <c r="BK255" s="182">
        <f t="shared" si="19"/>
        <v>0</v>
      </c>
      <c r="BL255" s="18" t="s">
        <v>216</v>
      </c>
      <c r="BM255" s="181" t="s">
        <v>468</v>
      </c>
    </row>
    <row r="256" spans="1:65" s="2" customFormat="1" ht="16.5" customHeight="1">
      <c r="A256" s="35"/>
      <c r="B256" s="36"/>
      <c r="C256" s="170" t="s">
        <v>469</v>
      </c>
      <c r="D256" s="170" t="s">
        <v>122</v>
      </c>
      <c r="E256" s="171" t="s">
        <v>470</v>
      </c>
      <c r="F256" s="172" t="s">
        <v>471</v>
      </c>
      <c r="G256" s="173" t="s">
        <v>203</v>
      </c>
      <c r="H256" s="174">
        <v>4</v>
      </c>
      <c r="I256" s="175"/>
      <c r="J256" s="176">
        <f t="shared" si="10"/>
        <v>0</v>
      </c>
      <c r="K256" s="172" t="s">
        <v>19</v>
      </c>
      <c r="L256" s="40"/>
      <c r="M256" s="177" t="s">
        <v>19</v>
      </c>
      <c r="N256" s="178" t="s">
        <v>47</v>
      </c>
      <c r="O256" s="65"/>
      <c r="P256" s="179">
        <f t="shared" si="11"/>
        <v>0</v>
      </c>
      <c r="Q256" s="179">
        <v>0</v>
      </c>
      <c r="R256" s="179">
        <f t="shared" si="12"/>
        <v>0</v>
      </c>
      <c r="S256" s="179">
        <v>0</v>
      </c>
      <c r="T256" s="180">
        <f t="shared" si="1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1" t="s">
        <v>216</v>
      </c>
      <c r="AT256" s="181" t="s">
        <v>122</v>
      </c>
      <c r="AU256" s="181" t="s">
        <v>88</v>
      </c>
      <c r="AY256" s="18" t="s">
        <v>120</v>
      </c>
      <c r="BE256" s="182">
        <f t="shared" si="14"/>
        <v>0</v>
      </c>
      <c r="BF256" s="182">
        <f t="shared" si="15"/>
        <v>0</v>
      </c>
      <c r="BG256" s="182">
        <f t="shared" si="16"/>
        <v>0</v>
      </c>
      <c r="BH256" s="182">
        <f t="shared" si="17"/>
        <v>0</v>
      </c>
      <c r="BI256" s="182">
        <f t="shared" si="18"/>
        <v>0</v>
      </c>
      <c r="BJ256" s="18" t="s">
        <v>81</v>
      </c>
      <c r="BK256" s="182">
        <f t="shared" si="19"/>
        <v>0</v>
      </c>
      <c r="BL256" s="18" t="s">
        <v>216</v>
      </c>
      <c r="BM256" s="181" t="s">
        <v>472</v>
      </c>
    </row>
    <row r="257" spans="1:65" s="2" customFormat="1" ht="16.5" customHeight="1">
      <c r="A257" s="35"/>
      <c r="B257" s="36"/>
      <c r="C257" s="170" t="s">
        <v>473</v>
      </c>
      <c r="D257" s="170" t="s">
        <v>122</v>
      </c>
      <c r="E257" s="171" t="s">
        <v>474</v>
      </c>
      <c r="F257" s="172" t="s">
        <v>475</v>
      </c>
      <c r="G257" s="173" t="s">
        <v>203</v>
      </c>
      <c r="H257" s="174">
        <v>5</v>
      </c>
      <c r="I257" s="175"/>
      <c r="J257" s="176">
        <f t="shared" si="10"/>
        <v>0</v>
      </c>
      <c r="K257" s="172" t="s">
        <v>19</v>
      </c>
      <c r="L257" s="40"/>
      <c r="M257" s="177" t="s">
        <v>19</v>
      </c>
      <c r="N257" s="178" t="s">
        <v>47</v>
      </c>
      <c r="O257" s="65"/>
      <c r="P257" s="179">
        <f t="shared" si="11"/>
        <v>0</v>
      </c>
      <c r="Q257" s="179">
        <v>0</v>
      </c>
      <c r="R257" s="179">
        <f t="shared" si="12"/>
        <v>0</v>
      </c>
      <c r="S257" s="179">
        <v>0</v>
      </c>
      <c r="T257" s="180">
        <f t="shared" si="1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1" t="s">
        <v>216</v>
      </c>
      <c r="AT257" s="181" t="s">
        <v>122</v>
      </c>
      <c r="AU257" s="181" t="s">
        <v>88</v>
      </c>
      <c r="AY257" s="18" t="s">
        <v>120</v>
      </c>
      <c r="BE257" s="182">
        <f t="shared" si="14"/>
        <v>0</v>
      </c>
      <c r="BF257" s="182">
        <f t="shared" si="15"/>
        <v>0</v>
      </c>
      <c r="BG257" s="182">
        <f t="shared" si="16"/>
        <v>0</v>
      </c>
      <c r="BH257" s="182">
        <f t="shared" si="17"/>
        <v>0</v>
      </c>
      <c r="BI257" s="182">
        <f t="shared" si="18"/>
        <v>0</v>
      </c>
      <c r="BJ257" s="18" t="s">
        <v>81</v>
      </c>
      <c r="BK257" s="182">
        <f t="shared" si="19"/>
        <v>0</v>
      </c>
      <c r="BL257" s="18" t="s">
        <v>216</v>
      </c>
      <c r="BM257" s="181" t="s">
        <v>476</v>
      </c>
    </row>
    <row r="258" spans="1:65" s="2" customFormat="1" ht="16.5" customHeight="1">
      <c r="A258" s="35"/>
      <c r="B258" s="36"/>
      <c r="C258" s="170" t="s">
        <v>477</v>
      </c>
      <c r="D258" s="170" t="s">
        <v>122</v>
      </c>
      <c r="E258" s="171" t="s">
        <v>478</v>
      </c>
      <c r="F258" s="172" t="s">
        <v>479</v>
      </c>
      <c r="G258" s="173" t="s">
        <v>203</v>
      </c>
      <c r="H258" s="174">
        <v>1</v>
      </c>
      <c r="I258" s="175"/>
      <c r="J258" s="176">
        <f t="shared" si="10"/>
        <v>0</v>
      </c>
      <c r="K258" s="172" t="s">
        <v>19</v>
      </c>
      <c r="L258" s="40"/>
      <c r="M258" s="177" t="s">
        <v>19</v>
      </c>
      <c r="N258" s="178" t="s">
        <v>47</v>
      </c>
      <c r="O258" s="65"/>
      <c r="P258" s="179">
        <f t="shared" si="11"/>
        <v>0</v>
      </c>
      <c r="Q258" s="179">
        <v>0</v>
      </c>
      <c r="R258" s="179">
        <f t="shared" si="12"/>
        <v>0</v>
      </c>
      <c r="S258" s="179">
        <v>0</v>
      </c>
      <c r="T258" s="180">
        <f t="shared" si="1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1" t="s">
        <v>216</v>
      </c>
      <c r="AT258" s="181" t="s">
        <v>122</v>
      </c>
      <c r="AU258" s="181" t="s">
        <v>88</v>
      </c>
      <c r="AY258" s="18" t="s">
        <v>120</v>
      </c>
      <c r="BE258" s="182">
        <f t="shared" si="14"/>
        <v>0</v>
      </c>
      <c r="BF258" s="182">
        <f t="shared" si="15"/>
        <v>0</v>
      </c>
      <c r="BG258" s="182">
        <f t="shared" si="16"/>
        <v>0</v>
      </c>
      <c r="BH258" s="182">
        <f t="shared" si="17"/>
        <v>0</v>
      </c>
      <c r="BI258" s="182">
        <f t="shared" si="18"/>
        <v>0</v>
      </c>
      <c r="BJ258" s="18" t="s">
        <v>81</v>
      </c>
      <c r="BK258" s="182">
        <f t="shared" si="19"/>
        <v>0</v>
      </c>
      <c r="BL258" s="18" t="s">
        <v>216</v>
      </c>
      <c r="BM258" s="181" t="s">
        <v>480</v>
      </c>
    </row>
    <row r="259" spans="1:65" s="2" customFormat="1" ht="16.5" customHeight="1">
      <c r="A259" s="35"/>
      <c r="B259" s="36"/>
      <c r="C259" s="170" t="s">
        <v>481</v>
      </c>
      <c r="D259" s="170" t="s">
        <v>122</v>
      </c>
      <c r="E259" s="171" t="s">
        <v>482</v>
      </c>
      <c r="F259" s="172" t="s">
        <v>483</v>
      </c>
      <c r="G259" s="173" t="s">
        <v>203</v>
      </c>
      <c r="H259" s="174">
        <v>2</v>
      </c>
      <c r="I259" s="175"/>
      <c r="J259" s="176">
        <f t="shared" si="10"/>
        <v>0</v>
      </c>
      <c r="K259" s="172" t="s">
        <v>19</v>
      </c>
      <c r="L259" s="40"/>
      <c r="M259" s="177" t="s">
        <v>19</v>
      </c>
      <c r="N259" s="178" t="s">
        <v>47</v>
      </c>
      <c r="O259" s="65"/>
      <c r="P259" s="179">
        <f t="shared" si="11"/>
        <v>0</v>
      </c>
      <c r="Q259" s="179">
        <v>0</v>
      </c>
      <c r="R259" s="179">
        <f t="shared" si="12"/>
        <v>0</v>
      </c>
      <c r="S259" s="179">
        <v>0</v>
      </c>
      <c r="T259" s="180">
        <f t="shared" si="1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1" t="s">
        <v>216</v>
      </c>
      <c r="AT259" s="181" t="s">
        <v>122</v>
      </c>
      <c r="AU259" s="181" t="s">
        <v>88</v>
      </c>
      <c r="AY259" s="18" t="s">
        <v>120</v>
      </c>
      <c r="BE259" s="182">
        <f t="shared" si="14"/>
        <v>0</v>
      </c>
      <c r="BF259" s="182">
        <f t="shared" si="15"/>
        <v>0</v>
      </c>
      <c r="BG259" s="182">
        <f t="shared" si="16"/>
        <v>0</v>
      </c>
      <c r="BH259" s="182">
        <f t="shared" si="17"/>
        <v>0</v>
      </c>
      <c r="BI259" s="182">
        <f t="shared" si="18"/>
        <v>0</v>
      </c>
      <c r="BJ259" s="18" t="s">
        <v>81</v>
      </c>
      <c r="BK259" s="182">
        <f t="shared" si="19"/>
        <v>0</v>
      </c>
      <c r="BL259" s="18" t="s">
        <v>216</v>
      </c>
      <c r="BM259" s="181" t="s">
        <v>484</v>
      </c>
    </row>
    <row r="260" spans="1:65" s="12" customFormat="1" ht="25.9" customHeight="1">
      <c r="B260" s="154"/>
      <c r="C260" s="155"/>
      <c r="D260" s="156" t="s">
        <v>75</v>
      </c>
      <c r="E260" s="157" t="s">
        <v>485</v>
      </c>
      <c r="F260" s="157" t="s">
        <v>486</v>
      </c>
      <c r="G260" s="155"/>
      <c r="H260" s="155"/>
      <c r="I260" s="158"/>
      <c r="J260" s="159">
        <f>BK260</f>
        <v>0</v>
      </c>
      <c r="K260" s="155"/>
      <c r="L260" s="160"/>
      <c r="M260" s="161"/>
      <c r="N260" s="162"/>
      <c r="O260" s="162"/>
      <c r="P260" s="163">
        <f>SUM(P261:P268)</f>
        <v>0</v>
      </c>
      <c r="Q260" s="162"/>
      <c r="R260" s="163">
        <f>SUM(R261:R268)</f>
        <v>0</v>
      </c>
      <c r="S260" s="162"/>
      <c r="T260" s="164">
        <f>SUM(T261:T268)</f>
        <v>0</v>
      </c>
      <c r="AR260" s="165" t="s">
        <v>155</v>
      </c>
      <c r="AT260" s="166" t="s">
        <v>75</v>
      </c>
      <c r="AU260" s="166" t="s">
        <v>76</v>
      </c>
      <c r="AY260" s="165" t="s">
        <v>120</v>
      </c>
      <c r="BK260" s="167">
        <f>SUM(BK261:BK268)</f>
        <v>0</v>
      </c>
    </row>
    <row r="261" spans="1:65" s="2" customFormat="1" ht="24.2" customHeight="1">
      <c r="A261" s="35"/>
      <c r="B261" s="36"/>
      <c r="C261" s="170" t="s">
        <v>487</v>
      </c>
      <c r="D261" s="170" t="s">
        <v>122</v>
      </c>
      <c r="E261" s="171" t="s">
        <v>488</v>
      </c>
      <c r="F261" s="172" t="s">
        <v>489</v>
      </c>
      <c r="G261" s="173" t="s">
        <v>490</v>
      </c>
      <c r="H261" s="174">
        <v>1</v>
      </c>
      <c r="I261" s="175"/>
      <c r="J261" s="176">
        <f>ROUND(I261*H261,2)</f>
        <v>0</v>
      </c>
      <c r="K261" s="172" t="s">
        <v>125</v>
      </c>
      <c r="L261" s="40"/>
      <c r="M261" s="177" t="s">
        <v>19</v>
      </c>
      <c r="N261" s="178" t="s">
        <v>47</v>
      </c>
      <c r="O261" s="65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1" t="s">
        <v>491</v>
      </c>
      <c r="AT261" s="181" t="s">
        <v>122</v>
      </c>
      <c r="AU261" s="181" t="s">
        <v>81</v>
      </c>
      <c r="AY261" s="18" t="s">
        <v>120</v>
      </c>
      <c r="BE261" s="182">
        <f>IF(N261="základní",J261,0)</f>
        <v>0</v>
      </c>
      <c r="BF261" s="182">
        <f>IF(N261="snížená",J261,0)</f>
        <v>0</v>
      </c>
      <c r="BG261" s="182">
        <f>IF(N261="zákl. přenesená",J261,0)</f>
        <v>0</v>
      </c>
      <c r="BH261" s="182">
        <f>IF(N261="sníž. přenesená",J261,0)</f>
        <v>0</v>
      </c>
      <c r="BI261" s="182">
        <f>IF(N261="nulová",J261,0)</f>
        <v>0</v>
      </c>
      <c r="BJ261" s="18" t="s">
        <v>81</v>
      </c>
      <c r="BK261" s="182">
        <f>ROUND(I261*H261,2)</f>
        <v>0</v>
      </c>
      <c r="BL261" s="18" t="s">
        <v>491</v>
      </c>
      <c r="BM261" s="181" t="s">
        <v>492</v>
      </c>
    </row>
    <row r="262" spans="1:65" s="2" customFormat="1" ht="11.25">
      <c r="A262" s="35"/>
      <c r="B262" s="36"/>
      <c r="C262" s="37"/>
      <c r="D262" s="183" t="s">
        <v>128</v>
      </c>
      <c r="E262" s="37"/>
      <c r="F262" s="184" t="s">
        <v>493</v>
      </c>
      <c r="G262" s="37"/>
      <c r="H262" s="37"/>
      <c r="I262" s="185"/>
      <c r="J262" s="37"/>
      <c r="K262" s="37"/>
      <c r="L262" s="40"/>
      <c r="M262" s="186"/>
      <c r="N262" s="187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128</v>
      </c>
      <c r="AU262" s="18" t="s">
        <v>81</v>
      </c>
    </row>
    <row r="263" spans="1:65" s="2" customFormat="1" ht="16.5" customHeight="1">
      <c r="A263" s="35"/>
      <c r="B263" s="36"/>
      <c r="C263" s="170" t="s">
        <v>494</v>
      </c>
      <c r="D263" s="170" t="s">
        <v>122</v>
      </c>
      <c r="E263" s="171" t="s">
        <v>495</v>
      </c>
      <c r="F263" s="172" t="s">
        <v>496</v>
      </c>
      <c r="G263" s="173" t="s">
        <v>497</v>
      </c>
      <c r="H263" s="174">
        <v>1</v>
      </c>
      <c r="I263" s="175"/>
      <c r="J263" s="176">
        <f>ROUND(I263*H263,2)</f>
        <v>0</v>
      </c>
      <c r="K263" s="172" t="s">
        <v>125</v>
      </c>
      <c r="L263" s="40"/>
      <c r="M263" s="177" t="s">
        <v>19</v>
      </c>
      <c r="N263" s="178" t="s">
        <v>47</v>
      </c>
      <c r="O263" s="65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1" t="s">
        <v>491</v>
      </c>
      <c r="AT263" s="181" t="s">
        <v>122</v>
      </c>
      <c r="AU263" s="181" t="s">
        <v>81</v>
      </c>
      <c r="AY263" s="18" t="s">
        <v>120</v>
      </c>
      <c r="BE263" s="182">
        <f>IF(N263="základní",J263,0)</f>
        <v>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18" t="s">
        <v>81</v>
      </c>
      <c r="BK263" s="182">
        <f>ROUND(I263*H263,2)</f>
        <v>0</v>
      </c>
      <c r="BL263" s="18" t="s">
        <v>491</v>
      </c>
      <c r="BM263" s="181" t="s">
        <v>498</v>
      </c>
    </row>
    <row r="264" spans="1:65" s="2" customFormat="1" ht="11.25">
      <c r="A264" s="35"/>
      <c r="B264" s="36"/>
      <c r="C264" s="37"/>
      <c r="D264" s="183" t="s">
        <v>128</v>
      </c>
      <c r="E264" s="37"/>
      <c r="F264" s="184" t="s">
        <v>499</v>
      </c>
      <c r="G264" s="37"/>
      <c r="H264" s="37"/>
      <c r="I264" s="185"/>
      <c r="J264" s="37"/>
      <c r="K264" s="37"/>
      <c r="L264" s="40"/>
      <c r="M264" s="186"/>
      <c r="N264" s="187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128</v>
      </c>
      <c r="AU264" s="18" t="s">
        <v>81</v>
      </c>
    </row>
    <row r="265" spans="1:65" s="2" customFormat="1" ht="16.5" customHeight="1">
      <c r="A265" s="35"/>
      <c r="B265" s="36"/>
      <c r="C265" s="170" t="s">
        <v>500</v>
      </c>
      <c r="D265" s="170" t="s">
        <v>122</v>
      </c>
      <c r="E265" s="171" t="s">
        <v>501</v>
      </c>
      <c r="F265" s="172" t="s">
        <v>502</v>
      </c>
      <c r="G265" s="173" t="s">
        <v>497</v>
      </c>
      <c r="H265" s="174">
        <v>1</v>
      </c>
      <c r="I265" s="175"/>
      <c r="J265" s="176">
        <f>ROUND(I265*H265,2)</f>
        <v>0</v>
      </c>
      <c r="K265" s="172" t="s">
        <v>125</v>
      </c>
      <c r="L265" s="40"/>
      <c r="M265" s="177" t="s">
        <v>19</v>
      </c>
      <c r="N265" s="178" t="s">
        <v>47</v>
      </c>
      <c r="O265" s="65"/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1" t="s">
        <v>491</v>
      </c>
      <c r="AT265" s="181" t="s">
        <v>122</v>
      </c>
      <c r="AU265" s="181" t="s">
        <v>81</v>
      </c>
      <c r="AY265" s="18" t="s">
        <v>120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18" t="s">
        <v>81</v>
      </c>
      <c r="BK265" s="182">
        <f>ROUND(I265*H265,2)</f>
        <v>0</v>
      </c>
      <c r="BL265" s="18" t="s">
        <v>491</v>
      </c>
      <c r="BM265" s="181" t="s">
        <v>503</v>
      </c>
    </row>
    <row r="266" spans="1:65" s="2" customFormat="1" ht="11.25">
      <c r="A266" s="35"/>
      <c r="B266" s="36"/>
      <c r="C266" s="37"/>
      <c r="D266" s="183" t="s">
        <v>128</v>
      </c>
      <c r="E266" s="37"/>
      <c r="F266" s="184" t="s">
        <v>504</v>
      </c>
      <c r="G266" s="37"/>
      <c r="H266" s="37"/>
      <c r="I266" s="185"/>
      <c r="J266" s="37"/>
      <c r="K266" s="37"/>
      <c r="L266" s="40"/>
      <c r="M266" s="186"/>
      <c r="N266" s="187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128</v>
      </c>
      <c r="AU266" s="18" t="s">
        <v>81</v>
      </c>
    </row>
    <row r="267" spans="1:65" s="2" customFormat="1" ht="16.5" customHeight="1">
      <c r="A267" s="35"/>
      <c r="B267" s="36"/>
      <c r="C267" s="170" t="s">
        <v>505</v>
      </c>
      <c r="D267" s="170" t="s">
        <v>122</v>
      </c>
      <c r="E267" s="171" t="s">
        <v>506</v>
      </c>
      <c r="F267" s="172" t="s">
        <v>507</v>
      </c>
      <c r="G267" s="173" t="s">
        <v>497</v>
      </c>
      <c r="H267" s="174">
        <v>1</v>
      </c>
      <c r="I267" s="175"/>
      <c r="J267" s="176">
        <f>ROUND(I267*H267,2)</f>
        <v>0</v>
      </c>
      <c r="K267" s="172" t="s">
        <v>125</v>
      </c>
      <c r="L267" s="40"/>
      <c r="M267" s="177" t="s">
        <v>19</v>
      </c>
      <c r="N267" s="178" t="s">
        <v>47</v>
      </c>
      <c r="O267" s="65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1" t="s">
        <v>491</v>
      </c>
      <c r="AT267" s="181" t="s">
        <v>122</v>
      </c>
      <c r="AU267" s="181" t="s">
        <v>81</v>
      </c>
      <c r="AY267" s="18" t="s">
        <v>120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8" t="s">
        <v>81</v>
      </c>
      <c r="BK267" s="182">
        <f>ROUND(I267*H267,2)</f>
        <v>0</v>
      </c>
      <c r="BL267" s="18" t="s">
        <v>491</v>
      </c>
      <c r="BM267" s="181" t="s">
        <v>508</v>
      </c>
    </row>
    <row r="268" spans="1:65" s="2" customFormat="1" ht="11.25">
      <c r="A268" s="35"/>
      <c r="B268" s="36"/>
      <c r="C268" s="37"/>
      <c r="D268" s="183" t="s">
        <v>128</v>
      </c>
      <c r="E268" s="37"/>
      <c r="F268" s="184" t="s">
        <v>509</v>
      </c>
      <c r="G268" s="37"/>
      <c r="H268" s="37"/>
      <c r="I268" s="185"/>
      <c r="J268" s="37"/>
      <c r="K268" s="37"/>
      <c r="L268" s="40"/>
      <c r="M268" s="231"/>
      <c r="N268" s="232"/>
      <c r="O268" s="233"/>
      <c r="P268" s="233"/>
      <c r="Q268" s="233"/>
      <c r="R268" s="233"/>
      <c r="S268" s="233"/>
      <c r="T268" s="234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128</v>
      </c>
      <c r="AU268" s="18" t="s">
        <v>81</v>
      </c>
    </row>
    <row r="269" spans="1:65" s="2" customFormat="1" ht="6.95" customHeight="1">
      <c r="A269" s="35"/>
      <c r="B269" s="48"/>
      <c r="C269" s="49"/>
      <c r="D269" s="49"/>
      <c r="E269" s="49"/>
      <c r="F269" s="49"/>
      <c r="G269" s="49"/>
      <c r="H269" s="49"/>
      <c r="I269" s="49"/>
      <c r="J269" s="49"/>
      <c r="K269" s="49"/>
      <c r="L269" s="40"/>
      <c r="M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</row>
  </sheetData>
  <sheetProtection algorithmName="SHA-512" hashValue="35iyz4n+64jI2M0vUoc/+s5UEhQBf0chRR6XyCs5bfONarvYKwr5hmE+w+FYCbXwcxT7+cEICK/bExRx/m5yRg==" saltValue="+B3mD35IuNgvJcZDVhza9g==" spinCount="100000" sheet="1" objects="1" scenarios="1" formatColumns="0" formatRows="0" autoFilter="0"/>
  <autoFilter ref="C80:K268"/>
  <mergeCells count="6">
    <mergeCell ref="L2:V2"/>
    <mergeCell ref="E7:H7"/>
    <mergeCell ref="E16:H16"/>
    <mergeCell ref="E25:H25"/>
    <mergeCell ref="E46:H46"/>
    <mergeCell ref="E73:H73"/>
  </mergeCells>
  <hyperlinks>
    <hyperlink ref="F85" r:id="rId1"/>
    <hyperlink ref="F90" r:id="rId2"/>
    <hyperlink ref="F95" r:id="rId3"/>
    <hyperlink ref="F104" r:id="rId4"/>
    <hyperlink ref="F109" r:id="rId5"/>
    <hyperlink ref="F112" r:id="rId6"/>
    <hyperlink ref="F118" r:id="rId7"/>
    <hyperlink ref="F121" r:id="rId8"/>
    <hyperlink ref="F126" r:id="rId9"/>
    <hyperlink ref="F132" r:id="rId10"/>
    <hyperlink ref="F136" r:id="rId11"/>
    <hyperlink ref="F140" r:id="rId12"/>
    <hyperlink ref="F142" r:id="rId13"/>
    <hyperlink ref="F158" r:id="rId14"/>
    <hyperlink ref="F164" r:id="rId15"/>
    <hyperlink ref="F167" r:id="rId16"/>
    <hyperlink ref="F172" r:id="rId17"/>
    <hyperlink ref="F177" r:id="rId18"/>
    <hyperlink ref="F180" r:id="rId19"/>
    <hyperlink ref="F185" r:id="rId20"/>
    <hyperlink ref="F191" r:id="rId21"/>
    <hyperlink ref="F193" r:id="rId22"/>
    <hyperlink ref="F196" r:id="rId23"/>
    <hyperlink ref="F199" r:id="rId24"/>
    <hyperlink ref="F208" r:id="rId25"/>
    <hyperlink ref="F214" r:id="rId26"/>
    <hyperlink ref="F218" r:id="rId27"/>
    <hyperlink ref="F228" r:id="rId28"/>
    <hyperlink ref="F231" r:id="rId29"/>
    <hyperlink ref="F234" r:id="rId30"/>
    <hyperlink ref="F238" r:id="rId31"/>
    <hyperlink ref="F243" r:id="rId32"/>
    <hyperlink ref="F262" r:id="rId33"/>
    <hyperlink ref="F264" r:id="rId34"/>
    <hyperlink ref="F266" r:id="rId35"/>
    <hyperlink ref="F268" r:id="rId3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98"/>
      <c r="C3" s="99"/>
      <c r="D3" s="99"/>
      <c r="E3" s="99"/>
      <c r="F3" s="99"/>
      <c r="G3" s="99"/>
      <c r="H3" s="21"/>
    </row>
    <row r="4" spans="1:8" s="1" customFormat="1" ht="24.95" customHeight="1">
      <c r="B4" s="21"/>
      <c r="C4" s="100" t="s">
        <v>510</v>
      </c>
      <c r="H4" s="21"/>
    </row>
    <row r="5" spans="1:8" s="1" customFormat="1" ht="12" customHeight="1">
      <c r="B5" s="21"/>
      <c r="C5" s="235" t="s">
        <v>13</v>
      </c>
      <c r="D5" s="374" t="s">
        <v>14</v>
      </c>
      <c r="E5" s="369"/>
      <c r="F5" s="369"/>
      <c r="H5" s="21"/>
    </row>
    <row r="6" spans="1:8" s="1" customFormat="1" ht="36.950000000000003" customHeight="1">
      <c r="B6" s="21"/>
      <c r="C6" s="236" t="s">
        <v>16</v>
      </c>
      <c r="D6" s="376" t="s">
        <v>17</v>
      </c>
      <c r="E6" s="369"/>
      <c r="F6" s="369"/>
      <c r="H6" s="21"/>
    </row>
    <row r="7" spans="1:8" s="1" customFormat="1" ht="16.5" customHeight="1">
      <c r="B7" s="21"/>
      <c r="C7" s="102" t="s">
        <v>23</v>
      </c>
      <c r="D7" s="105" t="str">
        <f>'Rekapitulace stavby'!AN8</f>
        <v>22. 4. 2022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43"/>
      <c r="B9" s="237"/>
      <c r="C9" s="238" t="s">
        <v>57</v>
      </c>
      <c r="D9" s="239" t="s">
        <v>58</v>
      </c>
      <c r="E9" s="239" t="s">
        <v>107</v>
      </c>
      <c r="F9" s="240" t="s">
        <v>511</v>
      </c>
      <c r="G9" s="143"/>
      <c r="H9" s="237"/>
    </row>
    <row r="10" spans="1:8" s="2" customFormat="1" ht="26.45" customHeight="1">
      <c r="A10" s="35"/>
      <c r="B10" s="40"/>
      <c r="C10" s="241" t="s">
        <v>14</v>
      </c>
      <c r="D10" s="241" t="s">
        <v>17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42" t="s">
        <v>83</v>
      </c>
      <c r="D11" s="243" t="s">
        <v>84</v>
      </c>
      <c r="E11" s="244" t="s">
        <v>85</v>
      </c>
      <c r="F11" s="245">
        <v>46</v>
      </c>
      <c r="G11" s="35"/>
      <c r="H11" s="40"/>
    </row>
    <row r="12" spans="1:8" s="2" customFormat="1" ht="16.899999999999999" customHeight="1">
      <c r="A12" s="35"/>
      <c r="B12" s="40"/>
      <c r="C12" s="246" t="s">
        <v>19</v>
      </c>
      <c r="D12" s="246" t="s">
        <v>512</v>
      </c>
      <c r="E12" s="18" t="s">
        <v>19</v>
      </c>
      <c r="F12" s="247">
        <v>46</v>
      </c>
      <c r="G12" s="35"/>
      <c r="H12" s="40"/>
    </row>
    <row r="13" spans="1:8" s="2" customFormat="1" ht="16.899999999999999" customHeight="1">
      <c r="A13" s="35"/>
      <c r="B13" s="40"/>
      <c r="C13" s="248" t="s">
        <v>513</v>
      </c>
      <c r="D13" s="35"/>
      <c r="E13" s="35"/>
      <c r="F13" s="35"/>
      <c r="G13" s="35"/>
      <c r="H13" s="40"/>
    </row>
    <row r="14" spans="1:8" s="2" customFormat="1" ht="16.899999999999999" customHeight="1">
      <c r="A14" s="35"/>
      <c r="B14" s="40"/>
      <c r="C14" s="246" t="s">
        <v>123</v>
      </c>
      <c r="D14" s="246" t="s">
        <v>514</v>
      </c>
      <c r="E14" s="18" t="s">
        <v>85</v>
      </c>
      <c r="F14" s="247">
        <v>264</v>
      </c>
      <c r="G14" s="35"/>
      <c r="H14" s="40"/>
    </row>
    <row r="15" spans="1:8" s="2" customFormat="1" ht="16.899999999999999" customHeight="1">
      <c r="A15" s="35"/>
      <c r="B15" s="40"/>
      <c r="C15" s="246" t="s">
        <v>134</v>
      </c>
      <c r="D15" s="246" t="s">
        <v>515</v>
      </c>
      <c r="E15" s="18" t="s">
        <v>136</v>
      </c>
      <c r="F15" s="247">
        <v>50.26</v>
      </c>
      <c r="G15" s="35"/>
      <c r="H15" s="40"/>
    </row>
    <row r="16" spans="1:8" s="2" customFormat="1" ht="16.899999999999999" customHeight="1">
      <c r="A16" s="35"/>
      <c r="B16" s="40"/>
      <c r="C16" s="246" t="s">
        <v>151</v>
      </c>
      <c r="D16" s="246" t="s">
        <v>516</v>
      </c>
      <c r="E16" s="18" t="s">
        <v>85</v>
      </c>
      <c r="F16" s="247">
        <v>264</v>
      </c>
      <c r="G16" s="35"/>
      <c r="H16" s="40"/>
    </row>
    <row r="17" spans="1:8" s="2" customFormat="1" ht="16.899999999999999" customHeight="1">
      <c r="A17" s="35"/>
      <c r="B17" s="40"/>
      <c r="C17" s="246" t="s">
        <v>171</v>
      </c>
      <c r="D17" s="246" t="s">
        <v>517</v>
      </c>
      <c r="E17" s="18" t="s">
        <v>85</v>
      </c>
      <c r="F17" s="247">
        <v>276</v>
      </c>
      <c r="G17" s="35"/>
      <c r="H17" s="40"/>
    </row>
    <row r="18" spans="1:8" s="2" customFormat="1" ht="16.899999999999999" customHeight="1">
      <c r="A18" s="35"/>
      <c r="B18" s="40"/>
      <c r="C18" s="246" t="s">
        <v>189</v>
      </c>
      <c r="D18" s="246" t="s">
        <v>518</v>
      </c>
      <c r="E18" s="18" t="s">
        <v>85</v>
      </c>
      <c r="F18" s="247">
        <v>92</v>
      </c>
      <c r="G18" s="35"/>
      <c r="H18" s="40"/>
    </row>
    <row r="19" spans="1:8" s="2" customFormat="1" ht="16.899999999999999" customHeight="1">
      <c r="A19" s="35"/>
      <c r="B19" s="40"/>
      <c r="C19" s="246" t="s">
        <v>284</v>
      </c>
      <c r="D19" s="246" t="s">
        <v>519</v>
      </c>
      <c r="E19" s="18" t="s">
        <v>85</v>
      </c>
      <c r="F19" s="247">
        <v>276</v>
      </c>
      <c r="G19" s="35"/>
      <c r="H19" s="40"/>
    </row>
    <row r="20" spans="1:8" s="2" customFormat="1" ht="16.899999999999999" customHeight="1">
      <c r="A20" s="35"/>
      <c r="B20" s="40"/>
      <c r="C20" s="246" t="s">
        <v>289</v>
      </c>
      <c r="D20" s="246" t="s">
        <v>520</v>
      </c>
      <c r="E20" s="18" t="s">
        <v>85</v>
      </c>
      <c r="F20" s="247">
        <v>782</v>
      </c>
      <c r="G20" s="35"/>
      <c r="H20" s="40"/>
    </row>
    <row r="21" spans="1:8" s="2" customFormat="1" ht="16.899999999999999" customHeight="1">
      <c r="A21" s="35"/>
      <c r="B21" s="40"/>
      <c r="C21" s="246" t="s">
        <v>345</v>
      </c>
      <c r="D21" s="246" t="s">
        <v>521</v>
      </c>
      <c r="E21" s="18" t="s">
        <v>85</v>
      </c>
      <c r="F21" s="247">
        <v>276</v>
      </c>
      <c r="G21" s="35"/>
      <c r="H21" s="40"/>
    </row>
    <row r="22" spans="1:8" s="2" customFormat="1" ht="16.899999999999999" customHeight="1">
      <c r="A22" s="35"/>
      <c r="B22" s="40"/>
      <c r="C22" s="246" t="s">
        <v>360</v>
      </c>
      <c r="D22" s="246" t="s">
        <v>522</v>
      </c>
      <c r="E22" s="18" t="s">
        <v>85</v>
      </c>
      <c r="F22" s="247">
        <v>49.14</v>
      </c>
      <c r="G22" s="35"/>
      <c r="H22" s="40"/>
    </row>
    <row r="23" spans="1:8" s="2" customFormat="1" ht="16.899999999999999" customHeight="1">
      <c r="A23" s="35"/>
      <c r="B23" s="40"/>
      <c r="C23" s="246" t="s">
        <v>366</v>
      </c>
      <c r="D23" s="246" t="s">
        <v>367</v>
      </c>
      <c r="E23" s="18" t="s">
        <v>136</v>
      </c>
      <c r="F23" s="247">
        <v>2.6139999999999999</v>
      </c>
      <c r="G23" s="35"/>
      <c r="H23" s="40"/>
    </row>
    <row r="24" spans="1:8" s="2" customFormat="1" ht="16.899999999999999" customHeight="1">
      <c r="A24" s="35"/>
      <c r="B24" s="40"/>
      <c r="C24" s="242" t="s">
        <v>89</v>
      </c>
      <c r="D24" s="243" t="s">
        <v>90</v>
      </c>
      <c r="E24" s="244" t="s">
        <v>85</v>
      </c>
      <c r="F24" s="245">
        <v>230</v>
      </c>
      <c r="G24" s="35"/>
      <c r="H24" s="40"/>
    </row>
    <row r="25" spans="1:8" s="2" customFormat="1" ht="16.899999999999999" customHeight="1">
      <c r="A25" s="35"/>
      <c r="B25" s="40"/>
      <c r="C25" s="246" t="s">
        <v>19</v>
      </c>
      <c r="D25" s="246" t="s">
        <v>523</v>
      </c>
      <c r="E25" s="18" t="s">
        <v>19</v>
      </c>
      <c r="F25" s="247">
        <v>230</v>
      </c>
      <c r="G25" s="35"/>
      <c r="H25" s="40"/>
    </row>
    <row r="26" spans="1:8" s="2" customFormat="1" ht="16.899999999999999" customHeight="1">
      <c r="A26" s="35"/>
      <c r="B26" s="40"/>
      <c r="C26" s="248" t="s">
        <v>513</v>
      </c>
      <c r="D26" s="35"/>
      <c r="E26" s="35"/>
      <c r="F26" s="35"/>
      <c r="G26" s="35"/>
      <c r="H26" s="40"/>
    </row>
    <row r="27" spans="1:8" s="2" customFormat="1" ht="16.899999999999999" customHeight="1">
      <c r="A27" s="35"/>
      <c r="B27" s="40"/>
      <c r="C27" s="246" t="s">
        <v>171</v>
      </c>
      <c r="D27" s="246" t="s">
        <v>517</v>
      </c>
      <c r="E27" s="18" t="s">
        <v>85</v>
      </c>
      <c r="F27" s="247">
        <v>276</v>
      </c>
      <c r="G27" s="35"/>
      <c r="H27" s="40"/>
    </row>
    <row r="28" spans="1:8" s="2" customFormat="1" ht="16.899999999999999" customHeight="1">
      <c r="A28" s="35"/>
      <c r="B28" s="40"/>
      <c r="C28" s="246" t="s">
        <v>177</v>
      </c>
      <c r="D28" s="246" t="s">
        <v>524</v>
      </c>
      <c r="E28" s="18" t="s">
        <v>85</v>
      </c>
      <c r="F28" s="247">
        <v>230</v>
      </c>
      <c r="G28" s="35"/>
      <c r="H28" s="40"/>
    </row>
    <row r="29" spans="1:8" s="2" customFormat="1" ht="16.899999999999999" customHeight="1">
      <c r="A29" s="35"/>
      <c r="B29" s="40"/>
      <c r="C29" s="246" t="s">
        <v>284</v>
      </c>
      <c r="D29" s="246" t="s">
        <v>519</v>
      </c>
      <c r="E29" s="18" t="s">
        <v>85</v>
      </c>
      <c r="F29" s="247">
        <v>276</v>
      </c>
      <c r="G29" s="35"/>
      <c r="H29" s="40"/>
    </row>
    <row r="30" spans="1:8" s="2" customFormat="1" ht="16.899999999999999" customHeight="1">
      <c r="A30" s="35"/>
      <c r="B30" s="40"/>
      <c r="C30" s="246" t="s">
        <v>289</v>
      </c>
      <c r="D30" s="246" t="s">
        <v>520</v>
      </c>
      <c r="E30" s="18" t="s">
        <v>85</v>
      </c>
      <c r="F30" s="247">
        <v>782</v>
      </c>
      <c r="G30" s="35"/>
      <c r="H30" s="40"/>
    </row>
    <row r="31" spans="1:8" s="2" customFormat="1" ht="16.899999999999999" customHeight="1">
      <c r="A31" s="35"/>
      <c r="B31" s="40"/>
      <c r="C31" s="246" t="s">
        <v>345</v>
      </c>
      <c r="D31" s="246" t="s">
        <v>521</v>
      </c>
      <c r="E31" s="18" t="s">
        <v>85</v>
      </c>
      <c r="F31" s="247">
        <v>276</v>
      </c>
      <c r="G31" s="35"/>
      <c r="H31" s="40"/>
    </row>
    <row r="32" spans="1:8" s="2" customFormat="1" ht="7.35" customHeight="1">
      <c r="A32" s="35"/>
      <c r="B32" s="123"/>
      <c r="C32" s="124"/>
      <c r="D32" s="124"/>
      <c r="E32" s="124"/>
      <c r="F32" s="124"/>
      <c r="G32" s="124"/>
      <c r="H32" s="40"/>
    </row>
    <row r="33" spans="1:8" s="2" customFormat="1" ht="11.25">
      <c r="A33" s="35"/>
      <c r="B33" s="35"/>
      <c r="C33" s="35"/>
      <c r="D33" s="35"/>
      <c r="E33" s="35"/>
      <c r="F33" s="35"/>
      <c r="G33" s="35"/>
      <c r="H33" s="35"/>
    </row>
  </sheetData>
  <sheetProtection algorithmName="SHA-512" hashValue="CXrUpL26nVhrvqjQpQ/xujTTNsVQxQGbwXEAOurVFWrkTXOiQsCYqEmmGZYq+HkIf00J7stn5wjqViv6tqqYfw==" saltValue="XwZsT6HZrr1a3EYmkwgh67OKiHDO/x8IOvRzJOrce3gQ+WuEKHDmtPmM3XdjBvUOgZyEc+5LORxmh9VubYsSw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9" customWidth="1"/>
    <col min="2" max="2" width="1.6640625" style="249" customWidth="1"/>
    <col min="3" max="4" width="5" style="249" customWidth="1"/>
    <col min="5" max="5" width="11.6640625" style="249" customWidth="1"/>
    <col min="6" max="6" width="9.1640625" style="249" customWidth="1"/>
    <col min="7" max="7" width="5" style="249" customWidth="1"/>
    <col min="8" max="8" width="77.83203125" style="249" customWidth="1"/>
    <col min="9" max="10" width="20" style="249" customWidth="1"/>
    <col min="11" max="11" width="1.6640625" style="249" customWidth="1"/>
  </cols>
  <sheetData>
    <row r="1" spans="2:11" s="1" customFormat="1" ht="37.5" customHeight="1"/>
    <row r="2" spans="2:11" s="1" customFormat="1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pans="2:11" s="16" customFormat="1" ht="45" customHeight="1">
      <c r="B3" s="253"/>
      <c r="C3" s="378" t="s">
        <v>525</v>
      </c>
      <c r="D3" s="378"/>
      <c r="E3" s="378"/>
      <c r="F3" s="378"/>
      <c r="G3" s="378"/>
      <c r="H3" s="378"/>
      <c r="I3" s="378"/>
      <c r="J3" s="378"/>
      <c r="K3" s="254"/>
    </row>
    <row r="4" spans="2:11" s="1" customFormat="1" ht="25.5" customHeight="1">
      <c r="B4" s="255"/>
      <c r="C4" s="383" t="s">
        <v>526</v>
      </c>
      <c r="D4" s="383"/>
      <c r="E4" s="383"/>
      <c r="F4" s="383"/>
      <c r="G4" s="383"/>
      <c r="H4" s="383"/>
      <c r="I4" s="383"/>
      <c r="J4" s="383"/>
      <c r="K4" s="256"/>
    </row>
    <row r="5" spans="2:11" s="1" customFormat="1" ht="5.25" customHeight="1">
      <c r="B5" s="255"/>
      <c r="C5" s="257"/>
      <c r="D5" s="257"/>
      <c r="E5" s="257"/>
      <c r="F5" s="257"/>
      <c r="G5" s="257"/>
      <c r="H5" s="257"/>
      <c r="I5" s="257"/>
      <c r="J5" s="257"/>
      <c r="K5" s="256"/>
    </row>
    <row r="6" spans="2:11" s="1" customFormat="1" ht="15" customHeight="1">
      <c r="B6" s="255"/>
      <c r="C6" s="382" t="s">
        <v>527</v>
      </c>
      <c r="D6" s="382"/>
      <c r="E6" s="382"/>
      <c r="F6" s="382"/>
      <c r="G6" s="382"/>
      <c r="H6" s="382"/>
      <c r="I6" s="382"/>
      <c r="J6" s="382"/>
      <c r="K6" s="256"/>
    </row>
    <row r="7" spans="2:11" s="1" customFormat="1" ht="15" customHeight="1">
      <c r="B7" s="259"/>
      <c r="C7" s="382" t="s">
        <v>528</v>
      </c>
      <c r="D7" s="382"/>
      <c r="E7" s="382"/>
      <c r="F7" s="382"/>
      <c r="G7" s="382"/>
      <c r="H7" s="382"/>
      <c r="I7" s="382"/>
      <c r="J7" s="382"/>
      <c r="K7" s="256"/>
    </row>
    <row r="8" spans="2:11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pans="2:11" s="1" customFormat="1" ht="15" customHeight="1">
      <c r="B9" s="259"/>
      <c r="C9" s="382" t="s">
        <v>529</v>
      </c>
      <c r="D9" s="382"/>
      <c r="E9" s="382"/>
      <c r="F9" s="382"/>
      <c r="G9" s="382"/>
      <c r="H9" s="382"/>
      <c r="I9" s="382"/>
      <c r="J9" s="382"/>
      <c r="K9" s="256"/>
    </row>
    <row r="10" spans="2:11" s="1" customFormat="1" ht="15" customHeight="1">
      <c r="B10" s="259"/>
      <c r="C10" s="258"/>
      <c r="D10" s="382" t="s">
        <v>530</v>
      </c>
      <c r="E10" s="382"/>
      <c r="F10" s="382"/>
      <c r="G10" s="382"/>
      <c r="H10" s="382"/>
      <c r="I10" s="382"/>
      <c r="J10" s="382"/>
      <c r="K10" s="256"/>
    </row>
    <row r="11" spans="2:11" s="1" customFormat="1" ht="15" customHeight="1">
      <c r="B11" s="259"/>
      <c r="C11" s="260"/>
      <c r="D11" s="382" t="s">
        <v>531</v>
      </c>
      <c r="E11" s="382"/>
      <c r="F11" s="382"/>
      <c r="G11" s="382"/>
      <c r="H11" s="382"/>
      <c r="I11" s="382"/>
      <c r="J11" s="382"/>
      <c r="K11" s="256"/>
    </row>
    <row r="12" spans="2:11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pans="2:11" s="1" customFormat="1" ht="15" customHeight="1">
      <c r="B13" s="259"/>
      <c r="C13" s="260"/>
      <c r="D13" s="261" t="s">
        <v>532</v>
      </c>
      <c r="E13" s="258"/>
      <c r="F13" s="258"/>
      <c r="G13" s="258"/>
      <c r="H13" s="258"/>
      <c r="I13" s="258"/>
      <c r="J13" s="258"/>
      <c r="K13" s="256"/>
    </row>
    <row r="14" spans="2:11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pans="2:11" s="1" customFormat="1" ht="15" customHeight="1">
      <c r="B15" s="259"/>
      <c r="C15" s="260"/>
      <c r="D15" s="382" t="s">
        <v>533</v>
      </c>
      <c r="E15" s="382"/>
      <c r="F15" s="382"/>
      <c r="G15" s="382"/>
      <c r="H15" s="382"/>
      <c r="I15" s="382"/>
      <c r="J15" s="382"/>
      <c r="K15" s="256"/>
    </row>
    <row r="16" spans="2:11" s="1" customFormat="1" ht="15" customHeight="1">
      <c r="B16" s="259"/>
      <c r="C16" s="260"/>
      <c r="D16" s="382" t="s">
        <v>534</v>
      </c>
      <c r="E16" s="382"/>
      <c r="F16" s="382"/>
      <c r="G16" s="382"/>
      <c r="H16" s="382"/>
      <c r="I16" s="382"/>
      <c r="J16" s="382"/>
      <c r="K16" s="256"/>
    </row>
    <row r="17" spans="2:11" s="1" customFormat="1" ht="15" customHeight="1">
      <c r="B17" s="259"/>
      <c r="C17" s="260"/>
      <c r="D17" s="382" t="s">
        <v>535</v>
      </c>
      <c r="E17" s="382"/>
      <c r="F17" s="382"/>
      <c r="G17" s="382"/>
      <c r="H17" s="382"/>
      <c r="I17" s="382"/>
      <c r="J17" s="382"/>
      <c r="K17" s="256"/>
    </row>
    <row r="18" spans="2:11" s="1" customFormat="1" ht="15" customHeight="1">
      <c r="B18" s="259"/>
      <c r="C18" s="260"/>
      <c r="D18" s="260"/>
      <c r="E18" s="262" t="s">
        <v>80</v>
      </c>
      <c r="F18" s="382" t="s">
        <v>536</v>
      </c>
      <c r="G18" s="382"/>
      <c r="H18" s="382"/>
      <c r="I18" s="382"/>
      <c r="J18" s="382"/>
      <c r="K18" s="256"/>
    </row>
    <row r="19" spans="2:11" s="1" customFormat="1" ht="15" customHeight="1">
      <c r="B19" s="259"/>
      <c r="C19" s="260"/>
      <c r="D19" s="260"/>
      <c r="E19" s="262" t="s">
        <v>537</v>
      </c>
      <c r="F19" s="382" t="s">
        <v>538</v>
      </c>
      <c r="G19" s="382"/>
      <c r="H19" s="382"/>
      <c r="I19" s="382"/>
      <c r="J19" s="382"/>
      <c r="K19" s="256"/>
    </row>
    <row r="20" spans="2:11" s="1" customFormat="1" ht="15" customHeight="1">
      <c r="B20" s="259"/>
      <c r="C20" s="260"/>
      <c r="D20" s="260"/>
      <c r="E20" s="262" t="s">
        <v>539</v>
      </c>
      <c r="F20" s="382" t="s">
        <v>540</v>
      </c>
      <c r="G20" s="382"/>
      <c r="H20" s="382"/>
      <c r="I20" s="382"/>
      <c r="J20" s="382"/>
      <c r="K20" s="256"/>
    </row>
    <row r="21" spans="2:11" s="1" customFormat="1" ht="15" customHeight="1">
      <c r="B21" s="259"/>
      <c r="C21" s="260"/>
      <c r="D21" s="260"/>
      <c r="E21" s="262" t="s">
        <v>541</v>
      </c>
      <c r="F21" s="382" t="s">
        <v>542</v>
      </c>
      <c r="G21" s="382"/>
      <c r="H21" s="382"/>
      <c r="I21" s="382"/>
      <c r="J21" s="382"/>
      <c r="K21" s="256"/>
    </row>
    <row r="22" spans="2:11" s="1" customFormat="1" ht="15" customHeight="1">
      <c r="B22" s="259"/>
      <c r="C22" s="260"/>
      <c r="D22" s="260"/>
      <c r="E22" s="262" t="s">
        <v>543</v>
      </c>
      <c r="F22" s="382" t="s">
        <v>544</v>
      </c>
      <c r="G22" s="382"/>
      <c r="H22" s="382"/>
      <c r="I22" s="382"/>
      <c r="J22" s="382"/>
      <c r="K22" s="256"/>
    </row>
    <row r="23" spans="2:11" s="1" customFormat="1" ht="15" customHeight="1">
      <c r="B23" s="259"/>
      <c r="C23" s="260"/>
      <c r="D23" s="260"/>
      <c r="E23" s="262" t="s">
        <v>545</v>
      </c>
      <c r="F23" s="382" t="s">
        <v>546</v>
      </c>
      <c r="G23" s="382"/>
      <c r="H23" s="382"/>
      <c r="I23" s="382"/>
      <c r="J23" s="382"/>
      <c r="K23" s="256"/>
    </row>
    <row r="24" spans="2:11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pans="2:11" s="1" customFormat="1" ht="15" customHeight="1">
      <c r="B25" s="259"/>
      <c r="C25" s="382" t="s">
        <v>547</v>
      </c>
      <c r="D25" s="382"/>
      <c r="E25" s="382"/>
      <c r="F25" s="382"/>
      <c r="G25" s="382"/>
      <c r="H25" s="382"/>
      <c r="I25" s="382"/>
      <c r="J25" s="382"/>
      <c r="K25" s="256"/>
    </row>
    <row r="26" spans="2:11" s="1" customFormat="1" ht="15" customHeight="1">
      <c r="B26" s="259"/>
      <c r="C26" s="382" t="s">
        <v>548</v>
      </c>
      <c r="D26" s="382"/>
      <c r="E26" s="382"/>
      <c r="F26" s="382"/>
      <c r="G26" s="382"/>
      <c r="H26" s="382"/>
      <c r="I26" s="382"/>
      <c r="J26" s="382"/>
      <c r="K26" s="256"/>
    </row>
    <row r="27" spans="2:11" s="1" customFormat="1" ht="15" customHeight="1">
      <c r="B27" s="259"/>
      <c r="C27" s="258"/>
      <c r="D27" s="382" t="s">
        <v>549</v>
      </c>
      <c r="E27" s="382"/>
      <c r="F27" s="382"/>
      <c r="G27" s="382"/>
      <c r="H27" s="382"/>
      <c r="I27" s="382"/>
      <c r="J27" s="382"/>
      <c r="K27" s="256"/>
    </row>
    <row r="28" spans="2:11" s="1" customFormat="1" ht="15" customHeight="1">
      <c r="B28" s="259"/>
      <c r="C28" s="260"/>
      <c r="D28" s="382" t="s">
        <v>550</v>
      </c>
      <c r="E28" s="382"/>
      <c r="F28" s="382"/>
      <c r="G28" s="382"/>
      <c r="H28" s="382"/>
      <c r="I28" s="382"/>
      <c r="J28" s="382"/>
      <c r="K28" s="256"/>
    </row>
    <row r="29" spans="2:11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pans="2:11" s="1" customFormat="1" ht="15" customHeight="1">
      <c r="B30" s="259"/>
      <c r="C30" s="260"/>
      <c r="D30" s="382" t="s">
        <v>551</v>
      </c>
      <c r="E30" s="382"/>
      <c r="F30" s="382"/>
      <c r="G30" s="382"/>
      <c r="H30" s="382"/>
      <c r="I30" s="382"/>
      <c r="J30" s="382"/>
      <c r="K30" s="256"/>
    </row>
    <row r="31" spans="2:11" s="1" customFormat="1" ht="15" customHeight="1">
      <c r="B31" s="259"/>
      <c r="C31" s="260"/>
      <c r="D31" s="382" t="s">
        <v>552</v>
      </c>
      <c r="E31" s="382"/>
      <c r="F31" s="382"/>
      <c r="G31" s="382"/>
      <c r="H31" s="382"/>
      <c r="I31" s="382"/>
      <c r="J31" s="382"/>
      <c r="K31" s="256"/>
    </row>
    <row r="32" spans="2:11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pans="2:11" s="1" customFormat="1" ht="15" customHeight="1">
      <c r="B33" s="259"/>
      <c r="C33" s="260"/>
      <c r="D33" s="382" t="s">
        <v>553</v>
      </c>
      <c r="E33" s="382"/>
      <c r="F33" s="382"/>
      <c r="G33" s="382"/>
      <c r="H33" s="382"/>
      <c r="I33" s="382"/>
      <c r="J33" s="382"/>
      <c r="K33" s="256"/>
    </row>
    <row r="34" spans="2:11" s="1" customFormat="1" ht="15" customHeight="1">
      <c r="B34" s="259"/>
      <c r="C34" s="260"/>
      <c r="D34" s="382" t="s">
        <v>554</v>
      </c>
      <c r="E34" s="382"/>
      <c r="F34" s="382"/>
      <c r="G34" s="382"/>
      <c r="H34" s="382"/>
      <c r="I34" s="382"/>
      <c r="J34" s="382"/>
      <c r="K34" s="256"/>
    </row>
    <row r="35" spans="2:11" s="1" customFormat="1" ht="15" customHeight="1">
      <c r="B35" s="259"/>
      <c r="C35" s="260"/>
      <c r="D35" s="382" t="s">
        <v>555</v>
      </c>
      <c r="E35" s="382"/>
      <c r="F35" s="382"/>
      <c r="G35" s="382"/>
      <c r="H35" s="382"/>
      <c r="I35" s="382"/>
      <c r="J35" s="382"/>
      <c r="K35" s="256"/>
    </row>
    <row r="36" spans="2:11" s="1" customFormat="1" ht="15" customHeight="1">
      <c r="B36" s="259"/>
      <c r="C36" s="260"/>
      <c r="D36" s="258"/>
      <c r="E36" s="261" t="s">
        <v>106</v>
      </c>
      <c r="F36" s="258"/>
      <c r="G36" s="382" t="s">
        <v>556</v>
      </c>
      <c r="H36" s="382"/>
      <c r="I36" s="382"/>
      <c r="J36" s="382"/>
      <c r="K36" s="256"/>
    </row>
    <row r="37" spans="2:11" s="1" customFormat="1" ht="30.75" customHeight="1">
      <c r="B37" s="259"/>
      <c r="C37" s="260"/>
      <c r="D37" s="258"/>
      <c r="E37" s="261" t="s">
        <v>557</v>
      </c>
      <c r="F37" s="258"/>
      <c r="G37" s="382" t="s">
        <v>558</v>
      </c>
      <c r="H37" s="382"/>
      <c r="I37" s="382"/>
      <c r="J37" s="382"/>
      <c r="K37" s="256"/>
    </row>
    <row r="38" spans="2:11" s="1" customFormat="1" ht="15" customHeight="1">
      <c r="B38" s="259"/>
      <c r="C38" s="260"/>
      <c r="D38" s="258"/>
      <c r="E38" s="261" t="s">
        <v>57</v>
      </c>
      <c r="F38" s="258"/>
      <c r="G38" s="382" t="s">
        <v>559</v>
      </c>
      <c r="H38" s="382"/>
      <c r="I38" s="382"/>
      <c r="J38" s="382"/>
      <c r="K38" s="256"/>
    </row>
    <row r="39" spans="2:11" s="1" customFormat="1" ht="15" customHeight="1">
      <c r="B39" s="259"/>
      <c r="C39" s="260"/>
      <c r="D39" s="258"/>
      <c r="E39" s="261" t="s">
        <v>58</v>
      </c>
      <c r="F39" s="258"/>
      <c r="G39" s="382" t="s">
        <v>560</v>
      </c>
      <c r="H39" s="382"/>
      <c r="I39" s="382"/>
      <c r="J39" s="382"/>
      <c r="K39" s="256"/>
    </row>
    <row r="40" spans="2:11" s="1" customFormat="1" ht="15" customHeight="1">
      <c r="B40" s="259"/>
      <c r="C40" s="260"/>
      <c r="D40" s="258"/>
      <c r="E40" s="261" t="s">
        <v>107</v>
      </c>
      <c r="F40" s="258"/>
      <c r="G40" s="382" t="s">
        <v>561</v>
      </c>
      <c r="H40" s="382"/>
      <c r="I40" s="382"/>
      <c r="J40" s="382"/>
      <c r="K40" s="256"/>
    </row>
    <row r="41" spans="2:11" s="1" customFormat="1" ht="15" customHeight="1">
      <c r="B41" s="259"/>
      <c r="C41" s="260"/>
      <c r="D41" s="258"/>
      <c r="E41" s="261" t="s">
        <v>108</v>
      </c>
      <c r="F41" s="258"/>
      <c r="G41" s="382" t="s">
        <v>562</v>
      </c>
      <c r="H41" s="382"/>
      <c r="I41" s="382"/>
      <c r="J41" s="382"/>
      <c r="K41" s="256"/>
    </row>
    <row r="42" spans="2:11" s="1" customFormat="1" ht="15" customHeight="1">
      <c r="B42" s="259"/>
      <c r="C42" s="260"/>
      <c r="D42" s="258"/>
      <c r="E42" s="261" t="s">
        <v>563</v>
      </c>
      <c r="F42" s="258"/>
      <c r="G42" s="382" t="s">
        <v>564</v>
      </c>
      <c r="H42" s="382"/>
      <c r="I42" s="382"/>
      <c r="J42" s="382"/>
      <c r="K42" s="256"/>
    </row>
    <row r="43" spans="2:11" s="1" customFormat="1" ht="15" customHeight="1">
      <c r="B43" s="259"/>
      <c r="C43" s="260"/>
      <c r="D43" s="258"/>
      <c r="E43" s="261"/>
      <c r="F43" s="258"/>
      <c r="G43" s="382" t="s">
        <v>565</v>
      </c>
      <c r="H43" s="382"/>
      <c r="I43" s="382"/>
      <c r="J43" s="382"/>
      <c r="K43" s="256"/>
    </row>
    <row r="44" spans="2:11" s="1" customFormat="1" ht="15" customHeight="1">
      <c r="B44" s="259"/>
      <c r="C44" s="260"/>
      <c r="D44" s="258"/>
      <c r="E44" s="261" t="s">
        <v>566</v>
      </c>
      <c r="F44" s="258"/>
      <c r="G44" s="382" t="s">
        <v>567</v>
      </c>
      <c r="H44" s="382"/>
      <c r="I44" s="382"/>
      <c r="J44" s="382"/>
      <c r="K44" s="256"/>
    </row>
    <row r="45" spans="2:11" s="1" customFormat="1" ht="15" customHeight="1">
      <c r="B45" s="259"/>
      <c r="C45" s="260"/>
      <c r="D45" s="258"/>
      <c r="E45" s="261" t="s">
        <v>110</v>
      </c>
      <c r="F45" s="258"/>
      <c r="G45" s="382" t="s">
        <v>568</v>
      </c>
      <c r="H45" s="382"/>
      <c r="I45" s="382"/>
      <c r="J45" s="382"/>
      <c r="K45" s="256"/>
    </row>
    <row r="46" spans="2:11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pans="2:11" s="1" customFormat="1" ht="15" customHeight="1">
      <c r="B47" s="259"/>
      <c r="C47" s="260"/>
      <c r="D47" s="382" t="s">
        <v>569</v>
      </c>
      <c r="E47" s="382"/>
      <c r="F47" s="382"/>
      <c r="G47" s="382"/>
      <c r="H47" s="382"/>
      <c r="I47" s="382"/>
      <c r="J47" s="382"/>
      <c r="K47" s="256"/>
    </row>
    <row r="48" spans="2:11" s="1" customFormat="1" ht="15" customHeight="1">
      <c r="B48" s="259"/>
      <c r="C48" s="260"/>
      <c r="D48" s="260"/>
      <c r="E48" s="382" t="s">
        <v>570</v>
      </c>
      <c r="F48" s="382"/>
      <c r="G48" s="382"/>
      <c r="H48" s="382"/>
      <c r="I48" s="382"/>
      <c r="J48" s="382"/>
      <c r="K48" s="256"/>
    </row>
    <row r="49" spans="2:11" s="1" customFormat="1" ht="15" customHeight="1">
      <c r="B49" s="259"/>
      <c r="C49" s="260"/>
      <c r="D49" s="260"/>
      <c r="E49" s="382" t="s">
        <v>571</v>
      </c>
      <c r="F49" s="382"/>
      <c r="G49" s="382"/>
      <c r="H49" s="382"/>
      <c r="I49" s="382"/>
      <c r="J49" s="382"/>
      <c r="K49" s="256"/>
    </row>
    <row r="50" spans="2:11" s="1" customFormat="1" ht="15" customHeight="1">
      <c r="B50" s="259"/>
      <c r="C50" s="260"/>
      <c r="D50" s="260"/>
      <c r="E50" s="382" t="s">
        <v>572</v>
      </c>
      <c r="F50" s="382"/>
      <c r="G50" s="382"/>
      <c r="H50" s="382"/>
      <c r="I50" s="382"/>
      <c r="J50" s="382"/>
      <c r="K50" s="256"/>
    </row>
    <row r="51" spans="2:11" s="1" customFormat="1" ht="15" customHeight="1">
      <c r="B51" s="259"/>
      <c r="C51" s="260"/>
      <c r="D51" s="382" t="s">
        <v>573</v>
      </c>
      <c r="E51" s="382"/>
      <c r="F51" s="382"/>
      <c r="G51" s="382"/>
      <c r="H51" s="382"/>
      <c r="I51" s="382"/>
      <c r="J51" s="382"/>
      <c r="K51" s="256"/>
    </row>
    <row r="52" spans="2:11" s="1" customFormat="1" ht="25.5" customHeight="1">
      <c r="B52" s="255"/>
      <c r="C52" s="383" t="s">
        <v>574</v>
      </c>
      <c r="D52" s="383"/>
      <c r="E52" s="383"/>
      <c r="F52" s="383"/>
      <c r="G52" s="383"/>
      <c r="H52" s="383"/>
      <c r="I52" s="383"/>
      <c r="J52" s="383"/>
      <c r="K52" s="256"/>
    </row>
    <row r="53" spans="2:11" s="1" customFormat="1" ht="5.25" customHeight="1">
      <c r="B53" s="255"/>
      <c r="C53" s="257"/>
      <c r="D53" s="257"/>
      <c r="E53" s="257"/>
      <c r="F53" s="257"/>
      <c r="G53" s="257"/>
      <c r="H53" s="257"/>
      <c r="I53" s="257"/>
      <c r="J53" s="257"/>
      <c r="K53" s="256"/>
    </row>
    <row r="54" spans="2:11" s="1" customFormat="1" ht="15" customHeight="1">
      <c r="B54" s="255"/>
      <c r="C54" s="382" t="s">
        <v>575</v>
      </c>
      <c r="D54" s="382"/>
      <c r="E54" s="382"/>
      <c r="F54" s="382"/>
      <c r="G54" s="382"/>
      <c r="H54" s="382"/>
      <c r="I54" s="382"/>
      <c r="J54" s="382"/>
      <c r="K54" s="256"/>
    </row>
    <row r="55" spans="2:11" s="1" customFormat="1" ht="15" customHeight="1">
      <c r="B55" s="255"/>
      <c r="C55" s="382" t="s">
        <v>576</v>
      </c>
      <c r="D55" s="382"/>
      <c r="E55" s="382"/>
      <c r="F55" s="382"/>
      <c r="G55" s="382"/>
      <c r="H55" s="382"/>
      <c r="I55" s="382"/>
      <c r="J55" s="382"/>
      <c r="K55" s="256"/>
    </row>
    <row r="56" spans="2:11" s="1" customFormat="1" ht="12.75" customHeight="1">
      <c r="B56" s="255"/>
      <c r="C56" s="258"/>
      <c r="D56" s="258"/>
      <c r="E56" s="258"/>
      <c r="F56" s="258"/>
      <c r="G56" s="258"/>
      <c r="H56" s="258"/>
      <c r="I56" s="258"/>
      <c r="J56" s="258"/>
      <c r="K56" s="256"/>
    </row>
    <row r="57" spans="2:11" s="1" customFormat="1" ht="15" customHeight="1">
      <c r="B57" s="255"/>
      <c r="C57" s="382" t="s">
        <v>577</v>
      </c>
      <c r="D57" s="382"/>
      <c r="E57" s="382"/>
      <c r="F57" s="382"/>
      <c r="G57" s="382"/>
      <c r="H57" s="382"/>
      <c r="I57" s="382"/>
      <c r="J57" s="382"/>
      <c r="K57" s="256"/>
    </row>
    <row r="58" spans="2:11" s="1" customFormat="1" ht="15" customHeight="1">
      <c r="B58" s="255"/>
      <c r="C58" s="260"/>
      <c r="D58" s="382" t="s">
        <v>578</v>
      </c>
      <c r="E58" s="382"/>
      <c r="F58" s="382"/>
      <c r="G58" s="382"/>
      <c r="H58" s="382"/>
      <c r="I58" s="382"/>
      <c r="J58" s="382"/>
      <c r="K58" s="256"/>
    </row>
    <row r="59" spans="2:11" s="1" customFormat="1" ht="15" customHeight="1">
      <c r="B59" s="255"/>
      <c r="C59" s="260"/>
      <c r="D59" s="382" t="s">
        <v>579</v>
      </c>
      <c r="E59" s="382"/>
      <c r="F59" s="382"/>
      <c r="G59" s="382"/>
      <c r="H59" s="382"/>
      <c r="I59" s="382"/>
      <c r="J59" s="382"/>
      <c r="K59" s="256"/>
    </row>
    <row r="60" spans="2:11" s="1" customFormat="1" ht="15" customHeight="1">
      <c r="B60" s="255"/>
      <c r="C60" s="260"/>
      <c r="D60" s="382" t="s">
        <v>580</v>
      </c>
      <c r="E60" s="382"/>
      <c r="F60" s="382"/>
      <c r="G60" s="382"/>
      <c r="H60" s="382"/>
      <c r="I60" s="382"/>
      <c r="J60" s="382"/>
      <c r="K60" s="256"/>
    </row>
    <row r="61" spans="2:11" s="1" customFormat="1" ht="15" customHeight="1">
      <c r="B61" s="255"/>
      <c r="C61" s="260"/>
      <c r="D61" s="382" t="s">
        <v>581</v>
      </c>
      <c r="E61" s="382"/>
      <c r="F61" s="382"/>
      <c r="G61" s="382"/>
      <c r="H61" s="382"/>
      <c r="I61" s="382"/>
      <c r="J61" s="382"/>
      <c r="K61" s="256"/>
    </row>
    <row r="62" spans="2:11" s="1" customFormat="1" ht="15" customHeight="1">
      <c r="B62" s="255"/>
      <c r="C62" s="260"/>
      <c r="D62" s="384" t="s">
        <v>582</v>
      </c>
      <c r="E62" s="384"/>
      <c r="F62" s="384"/>
      <c r="G62" s="384"/>
      <c r="H62" s="384"/>
      <c r="I62" s="384"/>
      <c r="J62" s="384"/>
      <c r="K62" s="256"/>
    </row>
    <row r="63" spans="2:11" s="1" customFormat="1" ht="15" customHeight="1">
      <c r="B63" s="255"/>
      <c r="C63" s="260"/>
      <c r="D63" s="382" t="s">
        <v>583</v>
      </c>
      <c r="E63" s="382"/>
      <c r="F63" s="382"/>
      <c r="G63" s="382"/>
      <c r="H63" s="382"/>
      <c r="I63" s="382"/>
      <c r="J63" s="382"/>
      <c r="K63" s="256"/>
    </row>
    <row r="64" spans="2:11" s="1" customFormat="1" ht="12.75" customHeight="1">
      <c r="B64" s="255"/>
      <c r="C64" s="260"/>
      <c r="D64" s="260"/>
      <c r="E64" s="263"/>
      <c r="F64" s="260"/>
      <c r="G64" s="260"/>
      <c r="H64" s="260"/>
      <c r="I64" s="260"/>
      <c r="J64" s="260"/>
      <c r="K64" s="256"/>
    </row>
    <row r="65" spans="2:11" s="1" customFormat="1" ht="15" customHeight="1">
      <c r="B65" s="255"/>
      <c r="C65" s="260"/>
      <c r="D65" s="382" t="s">
        <v>584</v>
      </c>
      <c r="E65" s="382"/>
      <c r="F65" s="382"/>
      <c r="G65" s="382"/>
      <c r="H65" s="382"/>
      <c r="I65" s="382"/>
      <c r="J65" s="382"/>
      <c r="K65" s="256"/>
    </row>
    <row r="66" spans="2:11" s="1" customFormat="1" ht="15" customHeight="1">
      <c r="B66" s="255"/>
      <c r="C66" s="260"/>
      <c r="D66" s="384" t="s">
        <v>585</v>
      </c>
      <c r="E66" s="384"/>
      <c r="F66" s="384"/>
      <c r="G66" s="384"/>
      <c r="H66" s="384"/>
      <c r="I66" s="384"/>
      <c r="J66" s="384"/>
      <c r="K66" s="256"/>
    </row>
    <row r="67" spans="2:11" s="1" customFormat="1" ht="15" customHeight="1">
      <c r="B67" s="255"/>
      <c r="C67" s="260"/>
      <c r="D67" s="382" t="s">
        <v>586</v>
      </c>
      <c r="E67" s="382"/>
      <c r="F67" s="382"/>
      <c r="G67" s="382"/>
      <c r="H67" s="382"/>
      <c r="I67" s="382"/>
      <c r="J67" s="382"/>
      <c r="K67" s="256"/>
    </row>
    <row r="68" spans="2:11" s="1" customFormat="1" ht="15" customHeight="1">
      <c r="B68" s="255"/>
      <c r="C68" s="260"/>
      <c r="D68" s="382" t="s">
        <v>587</v>
      </c>
      <c r="E68" s="382"/>
      <c r="F68" s="382"/>
      <c r="G68" s="382"/>
      <c r="H68" s="382"/>
      <c r="I68" s="382"/>
      <c r="J68" s="382"/>
      <c r="K68" s="256"/>
    </row>
    <row r="69" spans="2:11" s="1" customFormat="1" ht="15" customHeight="1">
      <c r="B69" s="255"/>
      <c r="C69" s="260"/>
      <c r="D69" s="382" t="s">
        <v>588</v>
      </c>
      <c r="E69" s="382"/>
      <c r="F69" s="382"/>
      <c r="G69" s="382"/>
      <c r="H69" s="382"/>
      <c r="I69" s="382"/>
      <c r="J69" s="382"/>
      <c r="K69" s="256"/>
    </row>
    <row r="70" spans="2:11" s="1" customFormat="1" ht="15" customHeight="1">
      <c r="B70" s="255"/>
      <c r="C70" s="260"/>
      <c r="D70" s="382" t="s">
        <v>589</v>
      </c>
      <c r="E70" s="382"/>
      <c r="F70" s="382"/>
      <c r="G70" s="382"/>
      <c r="H70" s="382"/>
      <c r="I70" s="382"/>
      <c r="J70" s="382"/>
      <c r="K70" s="256"/>
    </row>
    <row r="71" spans="2:1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pans="2:11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pans="2:11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pans="2:11" s="1" customFormat="1" ht="45" customHeight="1">
      <c r="B75" s="272"/>
      <c r="C75" s="377" t="s">
        <v>590</v>
      </c>
      <c r="D75" s="377"/>
      <c r="E75" s="377"/>
      <c r="F75" s="377"/>
      <c r="G75" s="377"/>
      <c r="H75" s="377"/>
      <c r="I75" s="377"/>
      <c r="J75" s="377"/>
      <c r="K75" s="273"/>
    </row>
    <row r="76" spans="2:11" s="1" customFormat="1" ht="17.25" customHeight="1">
      <c r="B76" s="272"/>
      <c r="C76" s="274" t="s">
        <v>591</v>
      </c>
      <c r="D76" s="274"/>
      <c r="E76" s="274"/>
      <c r="F76" s="274" t="s">
        <v>592</v>
      </c>
      <c r="G76" s="275"/>
      <c r="H76" s="274" t="s">
        <v>58</v>
      </c>
      <c r="I76" s="274" t="s">
        <v>61</v>
      </c>
      <c r="J76" s="274" t="s">
        <v>593</v>
      </c>
      <c r="K76" s="273"/>
    </row>
    <row r="77" spans="2:11" s="1" customFormat="1" ht="17.25" customHeight="1">
      <c r="B77" s="272"/>
      <c r="C77" s="276" t="s">
        <v>594</v>
      </c>
      <c r="D77" s="276"/>
      <c r="E77" s="276"/>
      <c r="F77" s="277" t="s">
        <v>595</v>
      </c>
      <c r="G77" s="278"/>
      <c r="H77" s="276"/>
      <c r="I77" s="276"/>
      <c r="J77" s="276" t="s">
        <v>596</v>
      </c>
      <c r="K77" s="273"/>
    </row>
    <row r="78" spans="2:11" s="1" customFormat="1" ht="5.25" customHeight="1">
      <c r="B78" s="272"/>
      <c r="C78" s="279"/>
      <c r="D78" s="279"/>
      <c r="E78" s="279"/>
      <c r="F78" s="279"/>
      <c r="G78" s="280"/>
      <c r="H78" s="279"/>
      <c r="I78" s="279"/>
      <c r="J78" s="279"/>
      <c r="K78" s="273"/>
    </row>
    <row r="79" spans="2:11" s="1" customFormat="1" ht="15" customHeight="1">
      <c r="B79" s="272"/>
      <c r="C79" s="261" t="s">
        <v>57</v>
      </c>
      <c r="D79" s="281"/>
      <c r="E79" s="281"/>
      <c r="F79" s="282" t="s">
        <v>597</v>
      </c>
      <c r="G79" s="283"/>
      <c r="H79" s="261" t="s">
        <v>598</v>
      </c>
      <c r="I79" s="261" t="s">
        <v>599</v>
      </c>
      <c r="J79" s="261">
        <v>20</v>
      </c>
      <c r="K79" s="273"/>
    </row>
    <row r="80" spans="2:11" s="1" customFormat="1" ht="15" customHeight="1">
      <c r="B80" s="272"/>
      <c r="C80" s="261" t="s">
        <v>600</v>
      </c>
      <c r="D80" s="261"/>
      <c r="E80" s="261"/>
      <c r="F80" s="282" t="s">
        <v>597</v>
      </c>
      <c r="G80" s="283"/>
      <c r="H80" s="261" t="s">
        <v>601</v>
      </c>
      <c r="I80" s="261" t="s">
        <v>599</v>
      </c>
      <c r="J80" s="261">
        <v>120</v>
      </c>
      <c r="K80" s="273"/>
    </row>
    <row r="81" spans="2:11" s="1" customFormat="1" ht="15" customHeight="1">
      <c r="B81" s="284"/>
      <c r="C81" s="261" t="s">
        <v>602</v>
      </c>
      <c r="D81" s="261"/>
      <c r="E81" s="261"/>
      <c r="F81" s="282" t="s">
        <v>603</v>
      </c>
      <c r="G81" s="283"/>
      <c r="H81" s="261" t="s">
        <v>604</v>
      </c>
      <c r="I81" s="261" t="s">
        <v>599</v>
      </c>
      <c r="J81" s="261">
        <v>50</v>
      </c>
      <c r="K81" s="273"/>
    </row>
    <row r="82" spans="2:11" s="1" customFormat="1" ht="15" customHeight="1">
      <c r="B82" s="284"/>
      <c r="C82" s="261" t="s">
        <v>605</v>
      </c>
      <c r="D82" s="261"/>
      <c r="E82" s="261"/>
      <c r="F82" s="282" t="s">
        <v>597</v>
      </c>
      <c r="G82" s="283"/>
      <c r="H82" s="261" t="s">
        <v>606</v>
      </c>
      <c r="I82" s="261" t="s">
        <v>607</v>
      </c>
      <c r="J82" s="261"/>
      <c r="K82" s="273"/>
    </row>
    <row r="83" spans="2:11" s="1" customFormat="1" ht="15" customHeight="1">
      <c r="B83" s="284"/>
      <c r="C83" s="285" t="s">
        <v>608</v>
      </c>
      <c r="D83" s="285"/>
      <c r="E83" s="285"/>
      <c r="F83" s="286" t="s">
        <v>603</v>
      </c>
      <c r="G83" s="285"/>
      <c r="H83" s="285" t="s">
        <v>609</v>
      </c>
      <c r="I83" s="285" t="s">
        <v>599</v>
      </c>
      <c r="J83" s="285">
        <v>15</v>
      </c>
      <c r="K83" s="273"/>
    </row>
    <row r="84" spans="2:11" s="1" customFormat="1" ht="15" customHeight="1">
      <c r="B84" s="284"/>
      <c r="C84" s="285" t="s">
        <v>610</v>
      </c>
      <c r="D84" s="285"/>
      <c r="E84" s="285"/>
      <c r="F84" s="286" t="s">
        <v>603</v>
      </c>
      <c r="G84" s="285"/>
      <c r="H84" s="285" t="s">
        <v>611</v>
      </c>
      <c r="I84" s="285" t="s">
        <v>599</v>
      </c>
      <c r="J84" s="285">
        <v>15</v>
      </c>
      <c r="K84" s="273"/>
    </row>
    <row r="85" spans="2:11" s="1" customFormat="1" ht="15" customHeight="1">
      <c r="B85" s="284"/>
      <c r="C85" s="285" t="s">
        <v>612</v>
      </c>
      <c r="D85" s="285"/>
      <c r="E85" s="285"/>
      <c r="F85" s="286" t="s">
        <v>603</v>
      </c>
      <c r="G85" s="285"/>
      <c r="H85" s="285" t="s">
        <v>613</v>
      </c>
      <c r="I85" s="285" t="s">
        <v>599</v>
      </c>
      <c r="J85" s="285">
        <v>20</v>
      </c>
      <c r="K85" s="273"/>
    </row>
    <row r="86" spans="2:11" s="1" customFormat="1" ht="15" customHeight="1">
      <c r="B86" s="284"/>
      <c r="C86" s="285" t="s">
        <v>614</v>
      </c>
      <c r="D86" s="285"/>
      <c r="E86" s="285"/>
      <c r="F86" s="286" t="s">
        <v>603</v>
      </c>
      <c r="G86" s="285"/>
      <c r="H86" s="285" t="s">
        <v>615</v>
      </c>
      <c r="I86" s="285" t="s">
        <v>599</v>
      </c>
      <c r="J86" s="285">
        <v>20</v>
      </c>
      <c r="K86" s="273"/>
    </row>
    <row r="87" spans="2:11" s="1" customFormat="1" ht="15" customHeight="1">
      <c r="B87" s="284"/>
      <c r="C87" s="261" t="s">
        <v>616</v>
      </c>
      <c r="D87" s="261"/>
      <c r="E87" s="261"/>
      <c r="F87" s="282" t="s">
        <v>603</v>
      </c>
      <c r="G87" s="283"/>
      <c r="H87" s="261" t="s">
        <v>617</v>
      </c>
      <c r="I87" s="261" t="s">
        <v>599</v>
      </c>
      <c r="J87" s="261">
        <v>50</v>
      </c>
      <c r="K87" s="273"/>
    </row>
    <row r="88" spans="2:11" s="1" customFormat="1" ht="15" customHeight="1">
      <c r="B88" s="284"/>
      <c r="C88" s="261" t="s">
        <v>618</v>
      </c>
      <c r="D88" s="261"/>
      <c r="E88" s="261"/>
      <c r="F88" s="282" t="s">
        <v>603</v>
      </c>
      <c r="G88" s="283"/>
      <c r="H88" s="261" t="s">
        <v>619</v>
      </c>
      <c r="I88" s="261" t="s">
        <v>599</v>
      </c>
      <c r="J88" s="261">
        <v>20</v>
      </c>
      <c r="K88" s="273"/>
    </row>
    <row r="89" spans="2:11" s="1" customFormat="1" ht="15" customHeight="1">
      <c r="B89" s="284"/>
      <c r="C89" s="261" t="s">
        <v>620</v>
      </c>
      <c r="D89" s="261"/>
      <c r="E89" s="261"/>
      <c r="F89" s="282" t="s">
        <v>603</v>
      </c>
      <c r="G89" s="283"/>
      <c r="H89" s="261" t="s">
        <v>621</v>
      </c>
      <c r="I89" s="261" t="s">
        <v>599</v>
      </c>
      <c r="J89" s="261">
        <v>20</v>
      </c>
      <c r="K89" s="273"/>
    </row>
    <row r="90" spans="2:11" s="1" customFormat="1" ht="15" customHeight="1">
      <c r="B90" s="284"/>
      <c r="C90" s="261" t="s">
        <v>622</v>
      </c>
      <c r="D90" s="261"/>
      <c r="E90" s="261"/>
      <c r="F90" s="282" t="s">
        <v>603</v>
      </c>
      <c r="G90" s="283"/>
      <c r="H90" s="261" t="s">
        <v>623</v>
      </c>
      <c r="I90" s="261" t="s">
        <v>599</v>
      </c>
      <c r="J90" s="261">
        <v>50</v>
      </c>
      <c r="K90" s="273"/>
    </row>
    <row r="91" spans="2:11" s="1" customFormat="1" ht="15" customHeight="1">
      <c r="B91" s="284"/>
      <c r="C91" s="261" t="s">
        <v>624</v>
      </c>
      <c r="D91" s="261"/>
      <c r="E91" s="261"/>
      <c r="F91" s="282" t="s">
        <v>603</v>
      </c>
      <c r="G91" s="283"/>
      <c r="H91" s="261" t="s">
        <v>624</v>
      </c>
      <c r="I91" s="261" t="s">
        <v>599</v>
      </c>
      <c r="J91" s="261">
        <v>50</v>
      </c>
      <c r="K91" s="273"/>
    </row>
    <row r="92" spans="2:11" s="1" customFormat="1" ht="15" customHeight="1">
      <c r="B92" s="284"/>
      <c r="C92" s="261" t="s">
        <v>625</v>
      </c>
      <c r="D92" s="261"/>
      <c r="E92" s="261"/>
      <c r="F92" s="282" t="s">
        <v>603</v>
      </c>
      <c r="G92" s="283"/>
      <c r="H92" s="261" t="s">
        <v>626</v>
      </c>
      <c r="I92" s="261" t="s">
        <v>599</v>
      </c>
      <c r="J92" s="261">
        <v>255</v>
      </c>
      <c r="K92" s="273"/>
    </row>
    <row r="93" spans="2:11" s="1" customFormat="1" ht="15" customHeight="1">
      <c r="B93" s="284"/>
      <c r="C93" s="261" t="s">
        <v>627</v>
      </c>
      <c r="D93" s="261"/>
      <c r="E93" s="261"/>
      <c r="F93" s="282" t="s">
        <v>597</v>
      </c>
      <c r="G93" s="283"/>
      <c r="H93" s="261" t="s">
        <v>628</v>
      </c>
      <c r="I93" s="261" t="s">
        <v>629</v>
      </c>
      <c r="J93" s="261"/>
      <c r="K93" s="273"/>
    </row>
    <row r="94" spans="2:11" s="1" customFormat="1" ht="15" customHeight="1">
      <c r="B94" s="284"/>
      <c r="C94" s="261" t="s">
        <v>630</v>
      </c>
      <c r="D94" s="261"/>
      <c r="E94" s="261"/>
      <c r="F94" s="282" t="s">
        <v>597</v>
      </c>
      <c r="G94" s="283"/>
      <c r="H94" s="261" t="s">
        <v>631</v>
      </c>
      <c r="I94" s="261" t="s">
        <v>632</v>
      </c>
      <c r="J94" s="261"/>
      <c r="K94" s="273"/>
    </row>
    <row r="95" spans="2:11" s="1" customFormat="1" ht="15" customHeight="1">
      <c r="B95" s="284"/>
      <c r="C95" s="261" t="s">
        <v>633</v>
      </c>
      <c r="D95" s="261"/>
      <c r="E95" s="261"/>
      <c r="F95" s="282" t="s">
        <v>597</v>
      </c>
      <c r="G95" s="283"/>
      <c r="H95" s="261" t="s">
        <v>633</v>
      </c>
      <c r="I95" s="261" t="s">
        <v>632</v>
      </c>
      <c r="J95" s="261"/>
      <c r="K95" s="273"/>
    </row>
    <row r="96" spans="2:11" s="1" customFormat="1" ht="15" customHeight="1">
      <c r="B96" s="284"/>
      <c r="C96" s="261" t="s">
        <v>42</v>
      </c>
      <c r="D96" s="261"/>
      <c r="E96" s="261"/>
      <c r="F96" s="282" t="s">
        <v>597</v>
      </c>
      <c r="G96" s="283"/>
      <c r="H96" s="261" t="s">
        <v>634</v>
      </c>
      <c r="I96" s="261" t="s">
        <v>632</v>
      </c>
      <c r="J96" s="261"/>
      <c r="K96" s="273"/>
    </row>
    <row r="97" spans="2:11" s="1" customFormat="1" ht="15" customHeight="1">
      <c r="B97" s="284"/>
      <c r="C97" s="261" t="s">
        <v>52</v>
      </c>
      <c r="D97" s="261"/>
      <c r="E97" s="261"/>
      <c r="F97" s="282" t="s">
        <v>597</v>
      </c>
      <c r="G97" s="283"/>
      <c r="H97" s="261" t="s">
        <v>635</v>
      </c>
      <c r="I97" s="261" t="s">
        <v>632</v>
      </c>
      <c r="J97" s="261"/>
      <c r="K97" s="273"/>
    </row>
    <row r="98" spans="2:11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pans="2:11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pans="2:11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pans="2:1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pans="2:11" s="1" customFormat="1" ht="45" customHeight="1">
      <c r="B102" s="272"/>
      <c r="C102" s="377" t="s">
        <v>636</v>
      </c>
      <c r="D102" s="377"/>
      <c r="E102" s="377"/>
      <c r="F102" s="377"/>
      <c r="G102" s="377"/>
      <c r="H102" s="377"/>
      <c r="I102" s="377"/>
      <c r="J102" s="377"/>
      <c r="K102" s="273"/>
    </row>
    <row r="103" spans="2:11" s="1" customFormat="1" ht="17.25" customHeight="1">
      <c r="B103" s="272"/>
      <c r="C103" s="274" t="s">
        <v>591</v>
      </c>
      <c r="D103" s="274"/>
      <c r="E103" s="274"/>
      <c r="F103" s="274" t="s">
        <v>592</v>
      </c>
      <c r="G103" s="275"/>
      <c r="H103" s="274" t="s">
        <v>58</v>
      </c>
      <c r="I103" s="274" t="s">
        <v>61</v>
      </c>
      <c r="J103" s="274" t="s">
        <v>593</v>
      </c>
      <c r="K103" s="273"/>
    </row>
    <row r="104" spans="2:11" s="1" customFormat="1" ht="17.25" customHeight="1">
      <c r="B104" s="272"/>
      <c r="C104" s="276" t="s">
        <v>594</v>
      </c>
      <c r="D104" s="276"/>
      <c r="E104" s="276"/>
      <c r="F104" s="277" t="s">
        <v>595</v>
      </c>
      <c r="G104" s="278"/>
      <c r="H104" s="276"/>
      <c r="I104" s="276"/>
      <c r="J104" s="276" t="s">
        <v>596</v>
      </c>
      <c r="K104" s="273"/>
    </row>
    <row r="105" spans="2:11" s="1" customFormat="1" ht="5.25" customHeight="1">
      <c r="B105" s="272"/>
      <c r="C105" s="274"/>
      <c r="D105" s="274"/>
      <c r="E105" s="274"/>
      <c r="F105" s="274"/>
      <c r="G105" s="292"/>
      <c r="H105" s="274"/>
      <c r="I105" s="274"/>
      <c r="J105" s="274"/>
      <c r="K105" s="273"/>
    </row>
    <row r="106" spans="2:11" s="1" customFormat="1" ht="15" customHeight="1">
      <c r="B106" s="272"/>
      <c r="C106" s="261" t="s">
        <v>57</v>
      </c>
      <c r="D106" s="281"/>
      <c r="E106" s="281"/>
      <c r="F106" s="282" t="s">
        <v>597</v>
      </c>
      <c r="G106" s="261"/>
      <c r="H106" s="261" t="s">
        <v>637</v>
      </c>
      <c r="I106" s="261" t="s">
        <v>599</v>
      </c>
      <c r="J106" s="261">
        <v>20</v>
      </c>
      <c r="K106" s="273"/>
    </row>
    <row r="107" spans="2:11" s="1" customFormat="1" ht="15" customHeight="1">
      <c r="B107" s="272"/>
      <c r="C107" s="261" t="s">
        <v>600</v>
      </c>
      <c r="D107" s="261"/>
      <c r="E107" s="261"/>
      <c r="F107" s="282" t="s">
        <v>597</v>
      </c>
      <c r="G107" s="261"/>
      <c r="H107" s="261" t="s">
        <v>637</v>
      </c>
      <c r="I107" s="261" t="s">
        <v>599</v>
      </c>
      <c r="J107" s="261">
        <v>120</v>
      </c>
      <c r="K107" s="273"/>
    </row>
    <row r="108" spans="2:11" s="1" customFormat="1" ht="15" customHeight="1">
      <c r="B108" s="284"/>
      <c r="C108" s="261" t="s">
        <v>602</v>
      </c>
      <c r="D108" s="261"/>
      <c r="E108" s="261"/>
      <c r="F108" s="282" t="s">
        <v>603</v>
      </c>
      <c r="G108" s="261"/>
      <c r="H108" s="261" t="s">
        <v>637</v>
      </c>
      <c r="I108" s="261" t="s">
        <v>599</v>
      </c>
      <c r="J108" s="261">
        <v>50</v>
      </c>
      <c r="K108" s="273"/>
    </row>
    <row r="109" spans="2:11" s="1" customFormat="1" ht="15" customHeight="1">
      <c r="B109" s="284"/>
      <c r="C109" s="261" t="s">
        <v>605</v>
      </c>
      <c r="D109" s="261"/>
      <c r="E109" s="261"/>
      <c r="F109" s="282" t="s">
        <v>597</v>
      </c>
      <c r="G109" s="261"/>
      <c r="H109" s="261" t="s">
        <v>637</v>
      </c>
      <c r="I109" s="261" t="s">
        <v>607</v>
      </c>
      <c r="J109" s="261"/>
      <c r="K109" s="273"/>
    </row>
    <row r="110" spans="2:11" s="1" customFormat="1" ht="15" customHeight="1">
      <c r="B110" s="284"/>
      <c r="C110" s="261" t="s">
        <v>616</v>
      </c>
      <c r="D110" s="261"/>
      <c r="E110" s="261"/>
      <c r="F110" s="282" t="s">
        <v>603</v>
      </c>
      <c r="G110" s="261"/>
      <c r="H110" s="261" t="s">
        <v>637</v>
      </c>
      <c r="I110" s="261" t="s">
        <v>599</v>
      </c>
      <c r="J110" s="261">
        <v>50</v>
      </c>
      <c r="K110" s="273"/>
    </row>
    <row r="111" spans="2:11" s="1" customFormat="1" ht="15" customHeight="1">
      <c r="B111" s="284"/>
      <c r="C111" s="261" t="s">
        <v>624</v>
      </c>
      <c r="D111" s="261"/>
      <c r="E111" s="261"/>
      <c r="F111" s="282" t="s">
        <v>603</v>
      </c>
      <c r="G111" s="261"/>
      <c r="H111" s="261" t="s">
        <v>637</v>
      </c>
      <c r="I111" s="261" t="s">
        <v>599</v>
      </c>
      <c r="J111" s="261">
        <v>50</v>
      </c>
      <c r="K111" s="273"/>
    </row>
    <row r="112" spans="2:11" s="1" customFormat="1" ht="15" customHeight="1">
      <c r="B112" s="284"/>
      <c r="C112" s="261" t="s">
        <v>622</v>
      </c>
      <c r="D112" s="261"/>
      <c r="E112" s="261"/>
      <c r="F112" s="282" t="s">
        <v>603</v>
      </c>
      <c r="G112" s="261"/>
      <c r="H112" s="261" t="s">
        <v>637</v>
      </c>
      <c r="I112" s="261" t="s">
        <v>599</v>
      </c>
      <c r="J112" s="261">
        <v>50</v>
      </c>
      <c r="K112" s="273"/>
    </row>
    <row r="113" spans="2:11" s="1" customFormat="1" ht="15" customHeight="1">
      <c r="B113" s="284"/>
      <c r="C113" s="261" t="s">
        <v>57</v>
      </c>
      <c r="D113" s="261"/>
      <c r="E113" s="261"/>
      <c r="F113" s="282" t="s">
        <v>597</v>
      </c>
      <c r="G113" s="261"/>
      <c r="H113" s="261" t="s">
        <v>638</v>
      </c>
      <c r="I113" s="261" t="s">
        <v>599</v>
      </c>
      <c r="J113" s="261">
        <v>20</v>
      </c>
      <c r="K113" s="273"/>
    </row>
    <row r="114" spans="2:11" s="1" customFormat="1" ht="15" customHeight="1">
      <c r="B114" s="284"/>
      <c r="C114" s="261" t="s">
        <v>639</v>
      </c>
      <c r="D114" s="261"/>
      <c r="E114" s="261"/>
      <c r="F114" s="282" t="s">
        <v>597</v>
      </c>
      <c r="G114" s="261"/>
      <c r="H114" s="261" t="s">
        <v>640</v>
      </c>
      <c r="I114" s="261" t="s">
        <v>599</v>
      </c>
      <c r="J114" s="261">
        <v>120</v>
      </c>
      <c r="K114" s="273"/>
    </row>
    <row r="115" spans="2:11" s="1" customFormat="1" ht="15" customHeight="1">
      <c r="B115" s="284"/>
      <c r="C115" s="261" t="s">
        <v>42</v>
      </c>
      <c r="D115" s="261"/>
      <c r="E115" s="261"/>
      <c r="F115" s="282" t="s">
        <v>597</v>
      </c>
      <c r="G115" s="261"/>
      <c r="H115" s="261" t="s">
        <v>641</v>
      </c>
      <c r="I115" s="261" t="s">
        <v>632</v>
      </c>
      <c r="J115" s="261"/>
      <c r="K115" s="273"/>
    </row>
    <row r="116" spans="2:11" s="1" customFormat="1" ht="15" customHeight="1">
      <c r="B116" s="284"/>
      <c r="C116" s="261" t="s">
        <v>52</v>
      </c>
      <c r="D116" s="261"/>
      <c r="E116" s="261"/>
      <c r="F116" s="282" t="s">
        <v>597</v>
      </c>
      <c r="G116" s="261"/>
      <c r="H116" s="261" t="s">
        <v>642</v>
      </c>
      <c r="I116" s="261" t="s">
        <v>632</v>
      </c>
      <c r="J116" s="261"/>
      <c r="K116" s="273"/>
    </row>
    <row r="117" spans="2:11" s="1" customFormat="1" ht="15" customHeight="1">
      <c r="B117" s="284"/>
      <c r="C117" s="261" t="s">
        <v>61</v>
      </c>
      <c r="D117" s="261"/>
      <c r="E117" s="261"/>
      <c r="F117" s="282" t="s">
        <v>597</v>
      </c>
      <c r="G117" s="261"/>
      <c r="H117" s="261" t="s">
        <v>643</v>
      </c>
      <c r="I117" s="261" t="s">
        <v>644</v>
      </c>
      <c r="J117" s="261"/>
      <c r="K117" s="273"/>
    </row>
    <row r="118" spans="2:11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pans="2:11" s="1" customFormat="1" ht="18.75" customHeight="1">
      <c r="B119" s="294"/>
      <c r="C119" s="295"/>
      <c r="D119" s="295"/>
      <c r="E119" s="295"/>
      <c r="F119" s="296"/>
      <c r="G119" s="295"/>
      <c r="H119" s="295"/>
      <c r="I119" s="295"/>
      <c r="J119" s="295"/>
      <c r="K119" s="294"/>
    </row>
    <row r="120" spans="2:11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pans="2:11" s="1" customFormat="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spans="2:11" s="1" customFormat="1" ht="45" customHeight="1">
      <c r="B122" s="300"/>
      <c r="C122" s="378" t="s">
        <v>645</v>
      </c>
      <c r="D122" s="378"/>
      <c r="E122" s="378"/>
      <c r="F122" s="378"/>
      <c r="G122" s="378"/>
      <c r="H122" s="378"/>
      <c r="I122" s="378"/>
      <c r="J122" s="378"/>
      <c r="K122" s="301"/>
    </row>
    <row r="123" spans="2:11" s="1" customFormat="1" ht="17.25" customHeight="1">
      <c r="B123" s="302"/>
      <c r="C123" s="274" t="s">
        <v>591</v>
      </c>
      <c r="D123" s="274"/>
      <c r="E123" s="274"/>
      <c r="F123" s="274" t="s">
        <v>592</v>
      </c>
      <c r="G123" s="275"/>
      <c r="H123" s="274" t="s">
        <v>58</v>
      </c>
      <c r="I123" s="274" t="s">
        <v>61</v>
      </c>
      <c r="J123" s="274" t="s">
        <v>593</v>
      </c>
      <c r="K123" s="303"/>
    </row>
    <row r="124" spans="2:11" s="1" customFormat="1" ht="17.25" customHeight="1">
      <c r="B124" s="302"/>
      <c r="C124" s="276" t="s">
        <v>594</v>
      </c>
      <c r="D124" s="276"/>
      <c r="E124" s="276"/>
      <c r="F124" s="277" t="s">
        <v>595</v>
      </c>
      <c r="G124" s="278"/>
      <c r="H124" s="276"/>
      <c r="I124" s="276"/>
      <c r="J124" s="276" t="s">
        <v>596</v>
      </c>
      <c r="K124" s="303"/>
    </row>
    <row r="125" spans="2:11" s="1" customFormat="1" ht="5.25" customHeight="1">
      <c r="B125" s="304"/>
      <c r="C125" s="279"/>
      <c r="D125" s="279"/>
      <c r="E125" s="279"/>
      <c r="F125" s="279"/>
      <c r="G125" s="305"/>
      <c r="H125" s="279"/>
      <c r="I125" s="279"/>
      <c r="J125" s="279"/>
      <c r="K125" s="306"/>
    </row>
    <row r="126" spans="2:11" s="1" customFormat="1" ht="15" customHeight="1">
      <c r="B126" s="304"/>
      <c r="C126" s="261" t="s">
        <v>600</v>
      </c>
      <c r="D126" s="281"/>
      <c r="E126" s="281"/>
      <c r="F126" s="282" t="s">
        <v>597</v>
      </c>
      <c r="G126" s="261"/>
      <c r="H126" s="261" t="s">
        <v>637</v>
      </c>
      <c r="I126" s="261" t="s">
        <v>599</v>
      </c>
      <c r="J126" s="261">
        <v>120</v>
      </c>
      <c r="K126" s="307"/>
    </row>
    <row r="127" spans="2:11" s="1" customFormat="1" ht="15" customHeight="1">
      <c r="B127" s="304"/>
      <c r="C127" s="261" t="s">
        <v>646</v>
      </c>
      <c r="D127" s="261"/>
      <c r="E127" s="261"/>
      <c r="F127" s="282" t="s">
        <v>597</v>
      </c>
      <c r="G127" s="261"/>
      <c r="H127" s="261" t="s">
        <v>647</v>
      </c>
      <c r="I127" s="261" t="s">
        <v>599</v>
      </c>
      <c r="J127" s="261" t="s">
        <v>648</v>
      </c>
      <c r="K127" s="307"/>
    </row>
    <row r="128" spans="2:11" s="1" customFormat="1" ht="15" customHeight="1">
      <c r="B128" s="304"/>
      <c r="C128" s="261" t="s">
        <v>545</v>
      </c>
      <c r="D128" s="261"/>
      <c r="E128" s="261"/>
      <c r="F128" s="282" t="s">
        <v>597</v>
      </c>
      <c r="G128" s="261"/>
      <c r="H128" s="261" t="s">
        <v>649</v>
      </c>
      <c r="I128" s="261" t="s">
        <v>599</v>
      </c>
      <c r="J128" s="261" t="s">
        <v>648</v>
      </c>
      <c r="K128" s="307"/>
    </row>
    <row r="129" spans="2:11" s="1" customFormat="1" ht="15" customHeight="1">
      <c r="B129" s="304"/>
      <c r="C129" s="261" t="s">
        <v>608</v>
      </c>
      <c r="D129" s="261"/>
      <c r="E129" s="261"/>
      <c r="F129" s="282" t="s">
        <v>603</v>
      </c>
      <c r="G129" s="261"/>
      <c r="H129" s="261" t="s">
        <v>609</v>
      </c>
      <c r="I129" s="261" t="s">
        <v>599</v>
      </c>
      <c r="J129" s="261">
        <v>15</v>
      </c>
      <c r="K129" s="307"/>
    </row>
    <row r="130" spans="2:11" s="1" customFormat="1" ht="15" customHeight="1">
      <c r="B130" s="304"/>
      <c r="C130" s="285" t="s">
        <v>610</v>
      </c>
      <c r="D130" s="285"/>
      <c r="E130" s="285"/>
      <c r="F130" s="286" t="s">
        <v>603</v>
      </c>
      <c r="G130" s="285"/>
      <c r="H130" s="285" t="s">
        <v>611</v>
      </c>
      <c r="I130" s="285" t="s">
        <v>599</v>
      </c>
      <c r="J130" s="285">
        <v>15</v>
      </c>
      <c r="K130" s="307"/>
    </row>
    <row r="131" spans="2:11" s="1" customFormat="1" ht="15" customHeight="1">
      <c r="B131" s="304"/>
      <c r="C131" s="285" t="s">
        <v>612</v>
      </c>
      <c r="D131" s="285"/>
      <c r="E131" s="285"/>
      <c r="F131" s="286" t="s">
        <v>603</v>
      </c>
      <c r="G131" s="285"/>
      <c r="H131" s="285" t="s">
        <v>613</v>
      </c>
      <c r="I131" s="285" t="s">
        <v>599</v>
      </c>
      <c r="J131" s="285">
        <v>20</v>
      </c>
      <c r="K131" s="307"/>
    </row>
    <row r="132" spans="2:11" s="1" customFormat="1" ht="15" customHeight="1">
      <c r="B132" s="304"/>
      <c r="C132" s="285" t="s">
        <v>614</v>
      </c>
      <c r="D132" s="285"/>
      <c r="E132" s="285"/>
      <c r="F132" s="286" t="s">
        <v>603</v>
      </c>
      <c r="G132" s="285"/>
      <c r="H132" s="285" t="s">
        <v>615</v>
      </c>
      <c r="I132" s="285" t="s">
        <v>599</v>
      </c>
      <c r="J132" s="285">
        <v>20</v>
      </c>
      <c r="K132" s="307"/>
    </row>
    <row r="133" spans="2:11" s="1" customFormat="1" ht="15" customHeight="1">
      <c r="B133" s="304"/>
      <c r="C133" s="261" t="s">
        <v>602</v>
      </c>
      <c r="D133" s="261"/>
      <c r="E133" s="261"/>
      <c r="F133" s="282" t="s">
        <v>603</v>
      </c>
      <c r="G133" s="261"/>
      <c r="H133" s="261" t="s">
        <v>637</v>
      </c>
      <c r="I133" s="261" t="s">
        <v>599</v>
      </c>
      <c r="J133" s="261">
        <v>50</v>
      </c>
      <c r="K133" s="307"/>
    </row>
    <row r="134" spans="2:11" s="1" customFormat="1" ht="15" customHeight="1">
      <c r="B134" s="304"/>
      <c r="C134" s="261" t="s">
        <v>616</v>
      </c>
      <c r="D134" s="261"/>
      <c r="E134" s="261"/>
      <c r="F134" s="282" t="s">
        <v>603</v>
      </c>
      <c r="G134" s="261"/>
      <c r="H134" s="261" t="s">
        <v>637</v>
      </c>
      <c r="I134" s="261" t="s">
        <v>599</v>
      </c>
      <c r="J134" s="261">
        <v>50</v>
      </c>
      <c r="K134" s="307"/>
    </row>
    <row r="135" spans="2:11" s="1" customFormat="1" ht="15" customHeight="1">
      <c r="B135" s="304"/>
      <c r="C135" s="261" t="s">
        <v>622</v>
      </c>
      <c r="D135" s="261"/>
      <c r="E135" s="261"/>
      <c r="F135" s="282" t="s">
        <v>603</v>
      </c>
      <c r="G135" s="261"/>
      <c r="H135" s="261" t="s">
        <v>637</v>
      </c>
      <c r="I135" s="261" t="s">
        <v>599</v>
      </c>
      <c r="J135" s="261">
        <v>50</v>
      </c>
      <c r="K135" s="307"/>
    </row>
    <row r="136" spans="2:11" s="1" customFormat="1" ht="15" customHeight="1">
      <c r="B136" s="304"/>
      <c r="C136" s="261" t="s">
        <v>624</v>
      </c>
      <c r="D136" s="261"/>
      <c r="E136" s="261"/>
      <c r="F136" s="282" t="s">
        <v>603</v>
      </c>
      <c r="G136" s="261"/>
      <c r="H136" s="261" t="s">
        <v>637</v>
      </c>
      <c r="I136" s="261" t="s">
        <v>599</v>
      </c>
      <c r="J136" s="261">
        <v>50</v>
      </c>
      <c r="K136" s="307"/>
    </row>
    <row r="137" spans="2:11" s="1" customFormat="1" ht="15" customHeight="1">
      <c r="B137" s="304"/>
      <c r="C137" s="261" t="s">
        <v>625</v>
      </c>
      <c r="D137" s="261"/>
      <c r="E137" s="261"/>
      <c r="F137" s="282" t="s">
        <v>603</v>
      </c>
      <c r="G137" s="261"/>
      <c r="H137" s="261" t="s">
        <v>650</v>
      </c>
      <c r="I137" s="261" t="s">
        <v>599</v>
      </c>
      <c r="J137" s="261">
        <v>255</v>
      </c>
      <c r="K137" s="307"/>
    </row>
    <row r="138" spans="2:11" s="1" customFormat="1" ht="15" customHeight="1">
      <c r="B138" s="304"/>
      <c r="C138" s="261" t="s">
        <v>627</v>
      </c>
      <c r="D138" s="261"/>
      <c r="E138" s="261"/>
      <c r="F138" s="282" t="s">
        <v>597</v>
      </c>
      <c r="G138" s="261"/>
      <c r="H138" s="261" t="s">
        <v>651</v>
      </c>
      <c r="I138" s="261" t="s">
        <v>629</v>
      </c>
      <c r="J138" s="261"/>
      <c r="K138" s="307"/>
    </row>
    <row r="139" spans="2:11" s="1" customFormat="1" ht="15" customHeight="1">
      <c r="B139" s="304"/>
      <c r="C139" s="261" t="s">
        <v>630</v>
      </c>
      <c r="D139" s="261"/>
      <c r="E139" s="261"/>
      <c r="F139" s="282" t="s">
        <v>597</v>
      </c>
      <c r="G139" s="261"/>
      <c r="H139" s="261" t="s">
        <v>652</v>
      </c>
      <c r="I139" s="261" t="s">
        <v>632</v>
      </c>
      <c r="J139" s="261"/>
      <c r="K139" s="307"/>
    </row>
    <row r="140" spans="2:11" s="1" customFormat="1" ht="15" customHeight="1">
      <c r="B140" s="304"/>
      <c r="C140" s="261" t="s">
        <v>633</v>
      </c>
      <c r="D140" s="261"/>
      <c r="E140" s="261"/>
      <c r="F140" s="282" t="s">
        <v>597</v>
      </c>
      <c r="G140" s="261"/>
      <c r="H140" s="261" t="s">
        <v>633</v>
      </c>
      <c r="I140" s="261" t="s">
        <v>632</v>
      </c>
      <c r="J140" s="261"/>
      <c r="K140" s="307"/>
    </row>
    <row r="141" spans="2:11" s="1" customFormat="1" ht="15" customHeight="1">
      <c r="B141" s="304"/>
      <c r="C141" s="261" t="s">
        <v>42</v>
      </c>
      <c r="D141" s="261"/>
      <c r="E141" s="261"/>
      <c r="F141" s="282" t="s">
        <v>597</v>
      </c>
      <c r="G141" s="261"/>
      <c r="H141" s="261" t="s">
        <v>653</v>
      </c>
      <c r="I141" s="261" t="s">
        <v>632</v>
      </c>
      <c r="J141" s="261"/>
      <c r="K141" s="307"/>
    </row>
    <row r="142" spans="2:11" s="1" customFormat="1" ht="15" customHeight="1">
      <c r="B142" s="304"/>
      <c r="C142" s="261" t="s">
        <v>654</v>
      </c>
      <c r="D142" s="261"/>
      <c r="E142" s="261"/>
      <c r="F142" s="282" t="s">
        <v>597</v>
      </c>
      <c r="G142" s="261"/>
      <c r="H142" s="261" t="s">
        <v>655</v>
      </c>
      <c r="I142" s="261" t="s">
        <v>632</v>
      </c>
      <c r="J142" s="261"/>
      <c r="K142" s="307"/>
    </row>
    <row r="143" spans="2:11" s="1" customFormat="1" ht="15" customHeight="1">
      <c r="B143" s="308"/>
      <c r="C143" s="309"/>
      <c r="D143" s="309"/>
      <c r="E143" s="309"/>
      <c r="F143" s="309"/>
      <c r="G143" s="309"/>
      <c r="H143" s="309"/>
      <c r="I143" s="309"/>
      <c r="J143" s="309"/>
      <c r="K143" s="310"/>
    </row>
    <row r="144" spans="2:11" s="1" customFormat="1" ht="18.75" customHeight="1">
      <c r="B144" s="295"/>
      <c r="C144" s="295"/>
      <c r="D144" s="295"/>
      <c r="E144" s="295"/>
      <c r="F144" s="296"/>
      <c r="G144" s="295"/>
      <c r="H144" s="295"/>
      <c r="I144" s="295"/>
      <c r="J144" s="295"/>
      <c r="K144" s="295"/>
    </row>
    <row r="145" spans="2:11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pans="2:11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pans="2:11" s="1" customFormat="1" ht="45" customHeight="1">
      <c r="B147" s="272"/>
      <c r="C147" s="377" t="s">
        <v>656</v>
      </c>
      <c r="D147" s="377"/>
      <c r="E147" s="377"/>
      <c r="F147" s="377"/>
      <c r="G147" s="377"/>
      <c r="H147" s="377"/>
      <c r="I147" s="377"/>
      <c r="J147" s="377"/>
      <c r="K147" s="273"/>
    </row>
    <row r="148" spans="2:11" s="1" customFormat="1" ht="17.25" customHeight="1">
      <c r="B148" s="272"/>
      <c r="C148" s="274" t="s">
        <v>591</v>
      </c>
      <c r="D148" s="274"/>
      <c r="E148" s="274"/>
      <c r="F148" s="274" t="s">
        <v>592</v>
      </c>
      <c r="G148" s="275"/>
      <c r="H148" s="274" t="s">
        <v>58</v>
      </c>
      <c r="I148" s="274" t="s">
        <v>61</v>
      </c>
      <c r="J148" s="274" t="s">
        <v>593</v>
      </c>
      <c r="K148" s="273"/>
    </row>
    <row r="149" spans="2:11" s="1" customFormat="1" ht="17.25" customHeight="1">
      <c r="B149" s="272"/>
      <c r="C149" s="276" t="s">
        <v>594</v>
      </c>
      <c r="D149" s="276"/>
      <c r="E149" s="276"/>
      <c r="F149" s="277" t="s">
        <v>595</v>
      </c>
      <c r="G149" s="278"/>
      <c r="H149" s="276"/>
      <c r="I149" s="276"/>
      <c r="J149" s="276" t="s">
        <v>596</v>
      </c>
      <c r="K149" s="273"/>
    </row>
    <row r="150" spans="2:11" s="1" customFormat="1" ht="5.25" customHeight="1">
      <c r="B150" s="284"/>
      <c r="C150" s="279"/>
      <c r="D150" s="279"/>
      <c r="E150" s="279"/>
      <c r="F150" s="279"/>
      <c r="G150" s="280"/>
      <c r="H150" s="279"/>
      <c r="I150" s="279"/>
      <c r="J150" s="279"/>
      <c r="K150" s="307"/>
    </row>
    <row r="151" spans="2:11" s="1" customFormat="1" ht="15" customHeight="1">
      <c r="B151" s="284"/>
      <c r="C151" s="311" t="s">
        <v>600</v>
      </c>
      <c r="D151" s="261"/>
      <c r="E151" s="261"/>
      <c r="F151" s="312" t="s">
        <v>597</v>
      </c>
      <c r="G151" s="261"/>
      <c r="H151" s="311" t="s">
        <v>637</v>
      </c>
      <c r="I151" s="311" t="s">
        <v>599</v>
      </c>
      <c r="J151" s="311">
        <v>120</v>
      </c>
      <c r="K151" s="307"/>
    </row>
    <row r="152" spans="2:11" s="1" customFormat="1" ht="15" customHeight="1">
      <c r="B152" s="284"/>
      <c r="C152" s="311" t="s">
        <v>646</v>
      </c>
      <c r="D152" s="261"/>
      <c r="E152" s="261"/>
      <c r="F152" s="312" t="s">
        <v>597</v>
      </c>
      <c r="G152" s="261"/>
      <c r="H152" s="311" t="s">
        <v>657</v>
      </c>
      <c r="I152" s="311" t="s">
        <v>599</v>
      </c>
      <c r="J152" s="311" t="s">
        <v>648</v>
      </c>
      <c r="K152" s="307"/>
    </row>
    <row r="153" spans="2:11" s="1" customFormat="1" ht="15" customHeight="1">
      <c r="B153" s="284"/>
      <c r="C153" s="311" t="s">
        <v>545</v>
      </c>
      <c r="D153" s="261"/>
      <c r="E153" s="261"/>
      <c r="F153" s="312" t="s">
        <v>597</v>
      </c>
      <c r="G153" s="261"/>
      <c r="H153" s="311" t="s">
        <v>658</v>
      </c>
      <c r="I153" s="311" t="s">
        <v>599</v>
      </c>
      <c r="J153" s="311" t="s">
        <v>648</v>
      </c>
      <c r="K153" s="307"/>
    </row>
    <row r="154" spans="2:11" s="1" customFormat="1" ht="15" customHeight="1">
      <c r="B154" s="284"/>
      <c r="C154" s="311" t="s">
        <v>602</v>
      </c>
      <c r="D154" s="261"/>
      <c r="E154" s="261"/>
      <c r="F154" s="312" t="s">
        <v>603</v>
      </c>
      <c r="G154" s="261"/>
      <c r="H154" s="311" t="s">
        <v>637</v>
      </c>
      <c r="I154" s="311" t="s">
        <v>599</v>
      </c>
      <c r="J154" s="311">
        <v>50</v>
      </c>
      <c r="K154" s="307"/>
    </row>
    <row r="155" spans="2:11" s="1" customFormat="1" ht="15" customHeight="1">
      <c r="B155" s="284"/>
      <c r="C155" s="311" t="s">
        <v>605</v>
      </c>
      <c r="D155" s="261"/>
      <c r="E155" s="261"/>
      <c r="F155" s="312" t="s">
        <v>597</v>
      </c>
      <c r="G155" s="261"/>
      <c r="H155" s="311" t="s">
        <v>637</v>
      </c>
      <c r="I155" s="311" t="s">
        <v>607</v>
      </c>
      <c r="J155" s="311"/>
      <c r="K155" s="307"/>
    </row>
    <row r="156" spans="2:11" s="1" customFormat="1" ht="15" customHeight="1">
      <c r="B156" s="284"/>
      <c r="C156" s="311" t="s">
        <v>616</v>
      </c>
      <c r="D156" s="261"/>
      <c r="E156" s="261"/>
      <c r="F156" s="312" t="s">
        <v>603</v>
      </c>
      <c r="G156" s="261"/>
      <c r="H156" s="311" t="s">
        <v>637</v>
      </c>
      <c r="I156" s="311" t="s">
        <v>599</v>
      </c>
      <c r="J156" s="311">
        <v>50</v>
      </c>
      <c r="K156" s="307"/>
    </row>
    <row r="157" spans="2:11" s="1" customFormat="1" ht="15" customHeight="1">
      <c r="B157" s="284"/>
      <c r="C157" s="311" t="s">
        <v>624</v>
      </c>
      <c r="D157" s="261"/>
      <c r="E157" s="261"/>
      <c r="F157" s="312" t="s">
        <v>603</v>
      </c>
      <c r="G157" s="261"/>
      <c r="H157" s="311" t="s">
        <v>637</v>
      </c>
      <c r="I157" s="311" t="s">
        <v>599</v>
      </c>
      <c r="J157" s="311">
        <v>50</v>
      </c>
      <c r="K157" s="307"/>
    </row>
    <row r="158" spans="2:11" s="1" customFormat="1" ht="15" customHeight="1">
      <c r="B158" s="284"/>
      <c r="C158" s="311" t="s">
        <v>622</v>
      </c>
      <c r="D158" s="261"/>
      <c r="E158" s="261"/>
      <c r="F158" s="312" t="s">
        <v>603</v>
      </c>
      <c r="G158" s="261"/>
      <c r="H158" s="311" t="s">
        <v>637</v>
      </c>
      <c r="I158" s="311" t="s">
        <v>599</v>
      </c>
      <c r="J158" s="311">
        <v>50</v>
      </c>
      <c r="K158" s="307"/>
    </row>
    <row r="159" spans="2:11" s="1" customFormat="1" ht="15" customHeight="1">
      <c r="B159" s="284"/>
      <c r="C159" s="311" t="s">
        <v>94</v>
      </c>
      <c r="D159" s="261"/>
      <c r="E159" s="261"/>
      <c r="F159" s="312" t="s">
        <v>597</v>
      </c>
      <c r="G159" s="261"/>
      <c r="H159" s="311" t="s">
        <v>659</v>
      </c>
      <c r="I159" s="311" t="s">
        <v>599</v>
      </c>
      <c r="J159" s="311" t="s">
        <v>660</v>
      </c>
      <c r="K159" s="307"/>
    </row>
    <row r="160" spans="2:11" s="1" customFormat="1" ht="15" customHeight="1">
      <c r="B160" s="284"/>
      <c r="C160" s="311" t="s">
        <v>661</v>
      </c>
      <c r="D160" s="261"/>
      <c r="E160" s="261"/>
      <c r="F160" s="312" t="s">
        <v>597</v>
      </c>
      <c r="G160" s="261"/>
      <c r="H160" s="311" t="s">
        <v>662</v>
      </c>
      <c r="I160" s="311" t="s">
        <v>632</v>
      </c>
      <c r="J160" s="311"/>
      <c r="K160" s="307"/>
    </row>
    <row r="161" spans="2:11" s="1" customFormat="1" ht="15" customHeight="1">
      <c r="B161" s="313"/>
      <c r="C161" s="293"/>
      <c r="D161" s="293"/>
      <c r="E161" s="293"/>
      <c r="F161" s="293"/>
      <c r="G161" s="293"/>
      <c r="H161" s="293"/>
      <c r="I161" s="293"/>
      <c r="J161" s="293"/>
      <c r="K161" s="314"/>
    </row>
    <row r="162" spans="2:11" s="1" customFormat="1" ht="18.75" customHeight="1">
      <c r="B162" s="295"/>
      <c r="C162" s="305"/>
      <c r="D162" s="305"/>
      <c r="E162" s="305"/>
      <c r="F162" s="315"/>
      <c r="G162" s="305"/>
      <c r="H162" s="305"/>
      <c r="I162" s="305"/>
      <c r="J162" s="305"/>
      <c r="K162" s="295"/>
    </row>
    <row r="163" spans="2:11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pans="2:11" s="1" customFormat="1" ht="7.5" customHeight="1">
      <c r="B164" s="250"/>
      <c r="C164" s="251"/>
      <c r="D164" s="251"/>
      <c r="E164" s="251"/>
      <c r="F164" s="251"/>
      <c r="G164" s="251"/>
      <c r="H164" s="251"/>
      <c r="I164" s="251"/>
      <c r="J164" s="251"/>
      <c r="K164" s="252"/>
    </row>
    <row r="165" spans="2:11" s="1" customFormat="1" ht="45" customHeight="1">
      <c r="B165" s="253"/>
      <c r="C165" s="378" t="s">
        <v>663</v>
      </c>
      <c r="D165" s="378"/>
      <c r="E165" s="378"/>
      <c r="F165" s="378"/>
      <c r="G165" s="378"/>
      <c r="H165" s="378"/>
      <c r="I165" s="378"/>
      <c r="J165" s="378"/>
      <c r="K165" s="254"/>
    </row>
    <row r="166" spans="2:11" s="1" customFormat="1" ht="17.25" customHeight="1">
      <c r="B166" s="253"/>
      <c r="C166" s="274" t="s">
        <v>591</v>
      </c>
      <c r="D166" s="274"/>
      <c r="E166" s="274"/>
      <c r="F166" s="274" t="s">
        <v>592</v>
      </c>
      <c r="G166" s="316"/>
      <c r="H166" s="317" t="s">
        <v>58</v>
      </c>
      <c r="I166" s="317" t="s">
        <v>61</v>
      </c>
      <c r="J166" s="274" t="s">
        <v>593</v>
      </c>
      <c r="K166" s="254"/>
    </row>
    <row r="167" spans="2:11" s="1" customFormat="1" ht="17.25" customHeight="1">
      <c r="B167" s="255"/>
      <c r="C167" s="276" t="s">
        <v>594</v>
      </c>
      <c r="D167" s="276"/>
      <c r="E167" s="276"/>
      <c r="F167" s="277" t="s">
        <v>595</v>
      </c>
      <c r="G167" s="318"/>
      <c r="H167" s="319"/>
      <c r="I167" s="319"/>
      <c r="J167" s="276" t="s">
        <v>596</v>
      </c>
      <c r="K167" s="256"/>
    </row>
    <row r="168" spans="2:11" s="1" customFormat="1" ht="5.25" customHeight="1">
      <c r="B168" s="284"/>
      <c r="C168" s="279"/>
      <c r="D168" s="279"/>
      <c r="E168" s="279"/>
      <c r="F168" s="279"/>
      <c r="G168" s="280"/>
      <c r="H168" s="279"/>
      <c r="I168" s="279"/>
      <c r="J168" s="279"/>
      <c r="K168" s="307"/>
    </row>
    <row r="169" spans="2:11" s="1" customFormat="1" ht="15" customHeight="1">
      <c r="B169" s="284"/>
      <c r="C169" s="261" t="s">
        <v>600</v>
      </c>
      <c r="D169" s="261"/>
      <c r="E169" s="261"/>
      <c r="F169" s="282" t="s">
        <v>597</v>
      </c>
      <c r="G169" s="261"/>
      <c r="H169" s="261" t="s">
        <v>637</v>
      </c>
      <c r="I169" s="261" t="s">
        <v>599</v>
      </c>
      <c r="J169" s="261">
        <v>120</v>
      </c>
      <c r="K169" s="307"/>
    </row>
    <row r="170" spans="2:11" s="1" customFormat="1" ht="15" customHeight="1">
      <c r="B170" s="284"/>
      <c r="C170" s="261" t="s">
        <v>646</v>
      </c>
      <c r="D170" s="261"/>
      <c r="E170" s="261"/>
      <c r="F170" s="282" t="s">
        <v>597</v>
      </c>
      <c r="G170" s="261"/>
      <c r="H170" s="261" t="s">
        <v>647</v>
      </c>
      <c r="I170" s="261" t="s">
        <v>599</v>
      </c>
      <c r="J170" s="261" t="s">
        <v>648</v>
      </c>
      <c r="K170" s="307"/>
    </row>
    <row r="171" spans="2:11" s="1" customFormat="1" ht="15" customHeight="1">
      <c r="B171" s="284"/>
      <c r="C171" s="261" t="s">
        <v>545</v>
      </c>
      <c r="D171" s="261"/>
      <c r="E171" s="261"/>
      <c r="F171" s="282" t="s">
        <v>597</v>
      </c>
      <c r="G171" s="261"/>
      <c r="H171" s="261" t="s">
        <v>664</v>
      </c>
      <c r="I171" s="261" t="s">
        <v>599</v>
      </c>
      <c r="J171" s="261" t="s">
        <v>648</v>
      </c>
      <c r="K171" s="307"/>
    </row>
    <row r="172" spans="2:11" s="1" customFormat="1" ht="15" customHeight="1">
      <c r="B172" s="284"/>
      <c r="C172" s="261" t="s">
        <v>602</v>
      </c>
      <c r="D172" s="261"/>
      <c r="E172" s="261"/>
      <c r="F172" s="282" t="s">
        <v>603</v>
      </c>
      <c r="G172" s="261"/>
      <c r="H172" s="261" t="s">
        <v>664</v>
      </c>
      <c r="I172" s="261" t="s">
        <v>599</v>
      </c>
      <c r="J172" s="261">
        <v>50</v>
      </c>
      <c r="K172" s="307"/>
    </row>
    <row r="173" spans="2:11" s="1" customFormat="1" ht="15" customHeight="1">
      <c r="B173" s="284"/>
      <c r="C173" s="261" t="s">
        <v>605</v>
      </c>
      <c r="D173" s="261"/>
      <c r="E173" s="261"/>
      <c r="F173" s="282" t="s">
        <v>597</v>
      </c>
      <c r="G173" s="261"/>
      <c r="H173" s="261" t="s">
        <v>664</v>
      </c>
      <c r="I173" s="261" t="s">
        <v>607</v>
      </c>
      <c r="J173" s="261"/>
      <c r="K173" s="307"/>
    </row>
    <row r="174" spans="2:11" s="1" customFormat="1" ht="15" customHeight="1">
      <c r="B174" s="284"/>
      <c r="C174" s="261" t="s">
        <v>616</v>
      </c>
      <c r="D174" s="261"/>
      <c r="E174" s="261"/>
      <c r="F174" s="282" t="s">
        <v>603</v>
      </c>
      <c r="G174" s="261"/>
      <c r="H174" s="261" t="s">
        <v>664</v>
      </c>
      <c r="I174" s="261" t="s">
        <v>599</v>
      </c>
      <c r="J174" s="261">
        <v>50</v>
      </c>
      <c r="K174" s="307"/>
    </row>
    <row r="175" spans="2:11" s="1" customFormat="1" ht="15" customHeight="1">
      <c r="B175" s="284"/>
      <c r="C175" s="261" t="s">
        <v>624</v>
      </c>
      <c r="D175" s="261"/>
      <c r="E175" s="261"/>
      <c r="F175" s="282" t="s">
        <v>603</v>
      </c>
      <c r="G175" s="261"/>
      <c r="H175" s="261" t="s">
        <v>664</v>
      </c>
      <c r="I175" s="261" t="s">
        <v>599</v>
      </c>
      <c r="J175" s="261">
        <v>50</v>
      </c>
      <c r="K175" s="307"/>
    </row>
    <row r="176" spans="2:11" s="1" customFormat="1" ht="15" customHeight="1">
      <c r="B176" s="284"/>
      <c r="C176" s="261" t="s">
        <v>622</v>
      </c>
      <c r="D176" s="261"/>
      <c r="E176" s="261"/>
      <c r="F176" s="282" t="s">
        <v>603</v>
      </c>
      <c r="G176" s="261"/>
      <c r="H176" s="261" t="s">
        <v>664</v>
      </c>
      <c r="I176" s="261" t="s">
        <v>599</v>
      </c>
      <c r="J176" s="261">
        <v>50</v>
      </c>
      <c r="K176" s="307"/>
    </row>
    <row r="177" spans="2:11" s="1" customFormat="1" ht="15" customHeight="1">
      <c r="B177" s="284"/>
      <c r="C177" s="261" t="s">
        <v>106</v>
      </c>
      <c r="D177" s="261"/>
      <c r="E177" s="261"/>
      <c r="F177" s="282" t="s">
        <v>597</v>
      </c>
      <c r="G177" s="261"/>
      <c r="H177" s="261" t="s">
        <v>665</v>
      </c>
      <c r="I177" s="261" t="s">
        <v>666</v>
      </c>
      <c r="J177" s="261"/>
      <c r="K177" s="307"/>
    </row>
    <row r="178" spans="2:11" s="1" customFormat="1" ht="15" customHeight="1">
      <c r="B178" s="284"/>
      <c r="C178" s="261" t="s">
        <v>61</v>
      </c>
      <c r="D178" s="261"/>
      <c r="E178" s="261"/>
      <c r="F178" s="282" t="s">
        <v>597</v>
      </c>
      <c r="G178" s="261"/>
      <c r="H178" s="261" t="s">
        <v>667</v>
      </c>
      <c r="I178" s="261" t="s">
        <v>668</v>
      </c>
      <c r="J178" s="261">
        <v>1</v>
      </c>
      <c r="K178" s="307"/>
    </row>
    <row r="179" spans="2:11" s="1" customFormat="1" ht="15" customHeight="1">
      <c r="B179" s="284"/>
      <c r="C179" s="261" t="s">
        <v>57</v>
      </c>
      <c r="D179" s="261"/>
      <c r="E179" s="261"/>
      <c r="F179" s="282" t="s">
        <v>597</v>
      </c>
      <c r="G179" s="261"/>
      <c r="H179" s="261" t="s">
        <v>669</v>
      </c>
      <c r="I179" s="261" t="s">
        <v>599</v>
      </c>
      <c r="J179" s="261">
        <v>20</v>
      </c>
      <c r="K179" s="307"/>
    </row>
    <row r="180" spans="2:11" s="1" customFormat="1" ht="15" customHeight="1">
      <c r="B180" s="284"/>
      <c r="C180" s="261" t="s">
        <v>58</v>
      </c>
      <c r="D180" s="261"/>
      <c r="E180" s="261"/>
      <c r="F180" s="282" t="s">
        <v>597</v>
      </c>
      <c r="G180" s="261"/>
      <c r="H180" s="261" t="s">
        <v>670</v>
      </c>
      <c r="I180" s="261" t="s">
        <v>599</v>
      </c>
      <c r="J180" s="261">
        <v>255</v>
      </c>
      <c r="K180" s="307"/>
    </row>
    <row r="181" spans="2:11" s="1" customFormat="1" ht="15" customHeight="1">
      <c r="B181" s="284"/>
      <c r="C181" s="261" t="s">
        <v>107</v>
      </c>
      <c r="D181" s="261"/>
      <c r="E181" s="261"/>
      <c r="F181" s="282" t="s">
        <v>597</v>
      </c>
      <c r="G181" s="261"/>
      <c r="H181" s="261" t="s">
        <v>561</v>
      </c>
      <c r="I181" s="261" t="s">
        <v>599</v>
      </c>
      <c r="J181" s="261">
        <v>10</v>
      </c>
      <c r="K181" s="307"/>
    </row>
    <row r="182" spans="2:11" s="1" customFormat="1" ht="15" customHeight="1">
      <c r="B182" s="284"/>
      <c r="C182" s="261" t="s">
        <v>108</v>
      </c>
      <c r="D182" s="261"/>
      <c r="E182" s="261"/>
      <c r="F182" s="282" t="s">
        <v>597</v>
      </c>
      <c r="G182" s="261"/>
      <c r="H182" s="261" t="s">
        <v>671</v>
      </c>
      <c r="I182" s="261" t="s">
        <v>632</v>
      </c>
      <c r="J182" s="261"/>
      <c r="K182" s="307"/>
    </row>
    <row r="183" spans="2:11" s="1" customFormat="1" ht="15" customHeight="1">
      <c r="B183" s="284"/>
      <c r="C183" s="261" t="s">
        <v>672</v>
      </c>
      <c r="D183" s="261"/>
      <c r="E183" s="261"/>
      <c r="F183" s="282" t="s">
        <v>597</v>
      </c>
      <c r="G183" s="261"/>
      <c r="H183" s="261" t="s">
        <v>673</v>
      </c>
      <c r="I183" s="261" t="s">
        <v>632</v>
      </c>
      <c r="J183" s="261"/>
      <c r="K183" s="307"/>
    </row>
    <row r="184" spans="2:11" s="1" customFormat="1" ht="15" customHeight="1">
      <c r="B184" s="284"/>
      <c r="C184" s="261" t="s">
        <v>661</v>
      </c>
      <c r="D184" s="261"/>
      <c r="E184" s="261"/>
      <c r="F184" s="282" t="s">
        <v>597</v>
      </c>
      <c r="G184" s="261"/>
      <c r="H184" s="261" t="s">
        <v>674</v>
      </c>
      <c r="I184" s="261" t="s">
        <v>632</v>
      </c>
      <c r="J184" s="261"/>
      <c r="K184" s="307"/>
    </row>
    <row r="185" spans="2:11" s="1" customFormat="1" ht="15" customHeight="1">
      <c r="B185" s="284"/>
      <c r="C185" s="261" t="s">
        <v>110</v>
      </c>
      <c r="D185" s="261"/>
      <c r="E185" s="261"/>
      <c r="F185" s="282" t="s">
        <v>603</v>
      </c>
      <c r="G185" s="261"/>
      <c r="H185" s="261" t="s">
        <v>675</v>
      </c>
      <c r="I185" s="261" t="s">
        <v>599</v>
      </c>
      <c r="J185" s="261">
        <v>50</v>
      </c>
      <c r="K185" s="307"/>
    </row>
    <row r="186" spans="2:11" s="1" customFormat="1" ht="15" customHeight="1">
      <c r="B186" s="284"/>
      <c r="C186" s="261" t="s">
        <v>676</v>
      </c>
      <c r="D186" s="261"/>
      <c r="E186" s="261"/>
      <c r="F186" s="282" t="s">
        <v>603</v>
      </c>
      <c r="G186" s="261"/>
      <c r="H186" s="261" t="s">
        <v>677</v>
      </c>
      <c r="I186" s="261" t="s">
        <v>678</v>
      </c>
      <c r="J186" s="261"/>
      <c r="K186" s="307"/>
    </row>
    <row r="187" spans="2:11" s="1" customFormat="1" ht="15" customHeight="1">
      <c r="B187" s="284"/>
      <c r="C187" s="261" t="s">
        <v>679</v>
      </c>
      <c r="D187" s="261"/>
      <c r="E187" s="261"/>
      <c r="F187" s="282" t="s">
        <v>603</v>
      </c>
      <c r="G187" s="261"/>
      <c r="H187" s="261" t="s">
        <v>680</v>
      </c>
      <c r="I187" s="261" t="s">
        <v>678</v>
      </c>
      <c r="J187" s="261"/>
      <c r="K187" s="307"/>
    </row>
    <row r="188" spans="2:11" s="1" customFormat="1" ht="15" customHeight="1">
      <c r="B188" s="284"/>
      <c r="C188" s="261" t="s">
        <v>681</v>
      </c>
      <c r="D188" s="261"/>
      <c r="E188" s="261"/>
      <c r="F188" s="282" t="s">
        <v>603</v>
      </c>
      <c r="G188" s="261"/>
      <c r="H188" s="261" t="s">
        <v>682</v>
      </c>
      <c r="I188" s="261" t="s">
        <v>678</v>
      </c>
      <c r="J188" s="261"/>
      <c r="K188" s="307"/>
    </row>
    <row r="189" spans="2:11" s="1" customFormat="1" ht="15" customHeight="1">
      <c r="B189" s="284"/>
      <c r="C189" s="320" t="s">
        <v>683</v>
      </c>
      <c r="D189" s="261"/>
      <c r="E189" s="261"/>
      <c r="F189" s="282" t="s">
        <v>603</v>
      </c>
      <c r="G189" s="261"/>
      <c r="H189" s="261" t="s">
        <v>684</v>
      </c>
      <c r="I189" s="261" t="s">
        <v>685</v>
      </c>
      <c r="J189" s="321" t="s">
        <v>686</v>
      </c>
      <c r="K189" s="307"/>
    </row>
    <row r="190" spans="2:11" s="1" customFormat="1" ht="15" customHeight="1">
      <c r="B190" s="284"/>
      <c r="C190" s="320" t="s">
        <v>46</v>
      </c>
      <c r="D190" s="261"/>
      <c r="E190" s="261"/>
      <c r="F190" s="282" t="s">
        <v>597</v>
      </c>
      <c r="G190" s="261"/>
      <c r="H190" s="258" t="s">
        <v>687</v>
      </c>
      <c r="I190" s="261" t="s">
        <v>688</v>
      </c>
      <c r="J190" s="261"/>
      <c r="K190" s="307"/>
    </row>
    <row r="191" spans="2:11" s="1" customFormat="1" ht="15" customHeight="1">
      <c r="B191" s="284"/>
      <c r="C191" s="320" t="s">
        <v>689</v>
      </c>
      <c r="D191" s="261"/>
      <c r="E191" s="261"/>
      <c r="F191" s="282" t="s">
        <v>597</v>
      </c>
      <c r="G191" s="261"/>
      <c r="H191" s="261" t="s">
        <v>690</v>
      </c>
      <c r="I191" s="261" t="s">
        <v>632</v>
      </c>
      <c r="J191" s="261"/>
      <c r="K191" s="307"/>
    </row>
    <row r="192" spans="2:11" s="1" customFormat="1" ht="15" customHeight="1">
      <c r="B192" s="284"/>
      <c r="C192" s="320" t="s">
        <v>691</v>
      </c>
      <c r="D192" s="261"/>
      <c r="E192" s="261"/>
      <c r="F192" s="282" t="s">
        <v>597</v>
      </c>
      <c r="G192" s="261"/>
      <c r="H192" s="261" t="s">
        <v>692</v>
      </c>
      <c r="I192" s="261" t="s">
        <v>632</v>
      </c>
      <c r="J192" s="261"/>
      <c r="K192" s="307"/>
    </row>
    <row r="193" spans="2:11" s="1" customFormat="1" ht="15" customHeight="1">
      <c r="B193" s="284"/>
      <c r="C193" s="320" t="s">
        <v>693</v>
      </c>
      <c r="D193" s="261"/>
      <c r="E193" s="261"/>
      <c r="F193" s="282" t="s">
        <v>603</v>
      </c>
      <c r="G193" s="261"/>
      <c r="H193" s="261" t="s">
        <v>694</v>
      </c>
      <c r="I193" s="261" t="s">
        <v>632</v>
      </c>
      <c r="J193" s="261"/>
      <c r="K193" s="307"/>
    </row>
    <row r="194" spans="2:11" s="1" customFormat="1" ht="15" customHeight="1">
      <c r="B194" s="313"/>
      <c r="C194" s="322"/>
      <c r="D194" s="293"/>
      <c r="E194" s="293"/>
      <c r="F194" s="293"/>
      <c r="G194" s="293"/>
      <c r="H194" s="293"/>
      <c r="I194" s="293"/>
      <c r="J194" s="293"/>
      <c r="K194" s="314"/>
    </row>
    <row r="195" spans="2:11" s="1" customFormat="1" ht="18.75" customHeight="1">
      <c r="B195" s="295"/>
      <c r="C195" s="305"/>
      <c r="D195" s="305"/>
      <c r="E195" s="305"/>
      <c r="F195" s="315"/>
      <c r="G195" s="305"/>
      <c r="H195" s="305"/>
      <c r="I195" s="305"/>
      <c r="J195" s="305"/>
      <c r="K195" s="295"/>
    </row>
    <row r="196" spans="2:11" s="1" customFormat="1" ht="18.75" customHeight="1">
      <c r="B196" s="295"/>
      <c r="C196" s="305"/>
      <c r="D196" s="305"/>
      <c r="E196" s="305"/>
      <c r="F196" s="315"/>
      <c r="G196" s="305"/>
      <c r="H196" s="305"/>
      <c r="I196" s="305"/>
      <c r="J196" s="305"/>
      <c r="K196" s="295"/>
    </row>
    <row r="197" spans="2:11" s="1" customFormat="1" ht="18.75" customHeight="1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</row>
    <row r="198" spans="2:11" s="1" customFormat="1" ht="13.5">
      <c r="B198" s="250"/>
      <c r="C198" s="251"/>
      <c r="D198" s="251"/>
      <c r="E198" s="251"/>
      <c r="F198" s="251"/>
      <c r="G198" s="251"/>
      <c r="H198" s="251"/>
      <c r="I198" s="251"/>
      <c r="J198" s="251"/>
      <c r="K198" s="252"/>
    </row>
    <row r="199" spans="2:11" s="1" customFormat="1" ht="21">
      <c r="B199" s="253"/>
      <c r="C199" s="378" t="s">
        <v>695</v>
      </c>
      <c r="D199" s="378"/>
      <c r="E199" s="378"/>
      <c r="F199" s="378"/>
      <c r="G199" s="378"/>
      <c r="H199" s="378"/>
      <c r="I199" s="378"/>
      <c r="J199" s="378"/>
      <c r="K199" s="254"/>
    </row>
    <row r="200" spans="2:11" s="1" customFormat="1" ht="25.5" customHeight="1">
      <c r="B200" s="253"/>
      <c r="C200" s="323" t="s">
        <v>696</v>
      </c>
      <c r="D200" s="323"/>
      <c r="E200" s="323"/>
      <c r="F200" s="323" t="s">
        <v>697</v>
      </c>
      <c r="G200" s="324"/>
      <c r="H200" s="379" t="s">
        <v>698</v>
      </c>
      <c r="I200" s="379"/>
      <c r="J200" s="379"/>
      <c r="K200" s="254"/>
    </row>
    <row r="201" spans="2:11" s="1" customFormat="1" ht="5.25" customHeight="1">
      <c r="B201" s="284"/>
      <c r="C201" s="279"/>
      <c r="D201" s="279"/>
      <c r="E201" s="279"/>
      <c r="F201" s="279"/>
      <c r="G201" s="305"/>
      <c r="H201" s="279"/>
      <c r="I201" s="279"/>
      <c r="J201" s="279"/>
      <c r="K201" s="307"/>
    </row>
    <row r="202" spans="2:11" s="1" customFormat="1" ht="15" customHeight="1">
      <c r="B202" s="284"/>
      <c r="C202" s="261" t="s">
        <v>688</v>
      </c>
      <c r="D202" s="261"/>
      <c r="E202" s="261"/>
      <c r="F202" s="282" t="s">
        <v>47</v>
      </c>
      <c r="G202" s="261"/>
      <c r="H202" s="380" t="s">
        <v>699</v>
      </c>
      <c r="I202" s="380"/>
      <c r="J202" s="380"/>
      <c r="K202" s="307"/>
    </row>
    <row r="203" spans="2:11" s="1" customFormat="1" ht="15" customHeight="1">
      <c r="B203" s="284"/>
      <c r="C203" s="261"/>
      <c r="D203" s="261"/>
      <c r="E203" s="261"/>
      <c r="F203" s="282" t="s">
        <v>48</v>
      </c>
      <c r="G203" s="261"/>
      <c r="H203" s="380" t="s">
        <v>700</v>
      </c>
      <c r="I203" s="380"/>
      <c r="J203" s="380"/>
      <c r="K203" s="307"/>
    </row>
    <row r="204" spans="2:11" s="1" customFormat="1" ht="15" customHeight="1">
      <c r="B204" s="284"/>
      <c r="C204" s="261"/>
      <c r="D204" s="261"/>
      <c r="E204" s="261"/>
      <c r="F204" s="282" t="s">
        <v>51</v>
      </c>
      <c r="G204" s="261"/>
      <c r="H204" s="380" t="s">
        <v>701</v>
      </c>
      <c r="I204" s="380"/>
      <c r="J204" s="380"/>
      <c r="K204" s="307"/>
    </row>
    <row r="205" spans="2:11" s="1" customFormat="1" ht="15" customHeight="1">
      <c r="B205" s="284"/>
      <c r="C205" s="261"/>
      <c r="D205" s="261"/>
      <c r="E205" s="261"/>
      <c r="F205" s="282" t="s">
        <v>49</v>
      </c>
      <c r="G205" s="261"/>
      <c r="H205" s="380" t="s">
        <v>702</v>
      </c>
      <c r="I205" s="380"/>
      <c r="J205" s="380"/>
      <c r="K205" s="307"/>
    </row>
    <row r="206" spans="2:11" s="1" customFormat="1" ht="15" customHeight="1">
      <c r="B206" s="284"/>
      <c r="C206" s="261"/>
      <c r="D206" s="261"/>
      <c r="E206" s="261"/>
      <c r="F206" s="282" t="s">
        <v>50</v>
      </c>
      <c r="G206" s="261"/>
      <c r="H206" s="380" t="s">
        <v>703</v>
      </c>
      <c r="I206" s="380"/>
      <c r="J206" s="380"/>
      <c r="K206" s="307"/>
    </row>
    <row r="207" spans="2:11" s="1" customFormat="1" ht="15" customHeight="1">
      <c r="B207" s="284"/>
      <c r="C207" s="261"/>
      <c r="D207" s="261"/>
      <c r="E207" s="261"/>
      <c r="F207" s="282"/>
      <c r="G207" s="261"/>
      <c r="H207" s="261"/>
      <c r="I207" s="261"/>
      <c r="J207" s="261"/>
      <c r="K207" s="307"/>
    </row>
    <row r="208" spans="2:11" s="1" customFormat="1" ht="15" customHeight="1">
      <c r="B208" s="284"/>
      <c r="C208" s="261" t="s">
        <v>644</v>
      </c>
      <c r="D208" s="261"/>
      <c r="E208" s="261"/>
      <c r="F208" s="282" t="s">
        <v>80</v>
      </c>
      <c r="G208" s="261"/>
      <c r="H208" s="380" t="s">
        <v>704</v>
      </c>
      <c r="I208" s="380"/>
      <c r="J208" s="380"/>
      <c r="K208" s="307"/>
    </row>
    <row r="209" spans="2:11" s="1" customFormat="1" ht="15" customHeight="1">
      <c r="B209" s="284"/>
      <c r="C209" s="261"/>
      <c r="D209" s="261"/>
      <c r="E209" s="261"/>
      <c r="F209" s="282" t="s">
        <v>539</v>
      </c>
      <c r="G209" s="261"/>
      <c r="H209" s="380" t="s">
        <v>540</v>
      </c>
      <c r="I209" s="380"/>
      <c r="J209" s="380"/>
      <c r="K209" s="307"/>
    </row>
    <row r="210" spans="2:11" s="1" customFormat="1" ht="15" customHeight="1">
      <c r="B210" s="284"/>
      <c r="C210" s="261"/>
      <c r="D210" s="261"/>
      <c r="E210" s="261"/>
      <c r="F210" s="282" t="s">
        <v>537</v>
      </c>
      <c r="G210" s="261"/>
      <c r="H210" s="380" t="s">
        <v>705</v>
      </c>
      <c r="I210" s="380"/>
      <c r="J210" s="380"/>
      <c r="K210" s="307"/>
    </row>
    <row r="211" spans="2:11" s="1" customFormat="1" ht="15" customHeight="1">
      <c r="B211" s="325"/>
      <c r="C211" s="261"/>
      <c r="D211" s="261"/>
      <c r="E211" s="261"/>
      <c r="F211" s="282" t="s">
        <v>541</v>
      </c>
      <c r="G211" s="320"/>
      <c r="H211" s="381" t="s">
        <v>542</v>
      </c>
      <c r="I211" s="381"/>
      <c r="J211" s="381"/>
      <c r="K211" s="326"/>
    </row>
    <row r="212" spans="2:11" s="1" customFormat="1" ht="15" customHeight="1">
      <c r="B212" s="325"/>
      <c r="C212" s="261"/>
      <c r="D212" s="261"/>
      <c r="E212" s="261"/>
      <c r="F212" s="282" t="s">
        <v>543</v>
      </c>
      <c r="G212" s="320"/>
      <c r="H212" s="381" t="s">
        <v>706</v>
      </c>
      <c r="I212" s="381"/>
      <c r="J212" s="381"/>
      <c r="K212" s="326"/>
    </row>
    <row r="213" spans="2:11" s="1" customFormat="1" ht="15" customHeight="1">
      <c r="B213" s="325"/>
      <c r="C213" s="261"/>
      <c r="D213" s="261"/>
      <c r="E213" s="261"/>
      <c r="F213" s="282"/>
      <c r="G213" s="320"/>
      <c r="H213" s="311"/>
      <c r="I213" s="311"/>
      <c r="J213" s="311"/>
      <c r="K213" s="326"/>
    </row>
    <row r="214" spans="2:11" s="1" customFormat="1" ht="15" customHeight="1">
      <c r="B214" s="325"/>
      <c r="C214" s="261" t="s">
        <v>668</v>
      </c>
      <c r="D214" s="261"/>
      <c r="E214" s="261"/>
      <c r="F214" s="282">
        <v>1</v>
      </c>
      <c r="G214" s="320"/>
      <c r="H214" s="381" t="s">
        <v>707</v>
      </c>
      <c r="I214" s="381"/>
      <c r="J214" s="381"/>
      <c r="K214" s="326"/>
    </row>
    <row r="215" spans="2:11" s="1" customFormat="1" ht="15" customHeight="1">
      <c r="B215" s="325"/>
      <c r="C215" s="261"/>
      <c r="D215" s="261"/>
      <c r="E215" s="261"/>
      <c r="F215" s="282">
        <v>2</v>
      </c>
      <c r="G215" s="320"/>
      <c r="H215" s="381" t="s">
        <v>708</v>
      </c>
      <c r="I215" s="381"/>
      <c r="J215" s="381"/>
      <c r="K215" s="326"/>
    </row>
    <row r="216" spans="2:11" s="1" customFormat="1" ht="15" customHeight="1">
      <c r="B216" s="325"/>
      <c r="C216" s="261"/>
      <c r="D216" s="261"/>
      <c r="E216" s="261"/>
      <c r="F216" s="282">
        <v>3</v>
      </c>
      <c r="G216" s="320"/>
      <c r="H216" s="381" t="s">
        <v>709</v>
      </c>
      <c r="I216" s="381"/>
      <c r="J216" s="381"/>
      <c r="K216" s="326"/>
    </row>
    <row r="217" spans="2:11" s="1" customFormat="1" ht="15" customHeight="1">
      <c r="B217" s="325"/>
      <c r="C217" s="261"/>
      <c r="D217" s="261"/>
      <c r="E217" s="261"/>
      <c r="F217" s="282">
        <v>4</v>
      </c>
      <c r="G217" s="320"/>
      <c r="H217" s="381" t="s">
        <v>710</v>
      </c>
      <c r="I217" s="381"/>
      <c r="J217" s="381"/>
      <c r="K217" s="326"/>
    </row>
    <row r="218" spans="2:11" s="1" customFormat="1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2022-028 - Dětské hřiště,...</vt:lpstr>
      <vt:lpstr>Seznam figur</vt:lpstr>
      <vt:lpstr>Pokyny pro vyplnění</vt:lpstr>
      <vt:lpstr>'2022-028 - Dětské hřiště,...'!Názvy_tisku</vt:lpstr>
      <vt:lpstr>'Rekapitulace stavby'!Názvy_tisku</vt:lpstr>
      <vt:lpstr>'Seznam figur'!Názvy_tisku</vt:lpstr>
      <vt:lpstr>'2022-028 - Dětské hřiště,...'!Oblast_tisku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DESKTOP-K7KKSBJ\Kateřina</dc:creator>
  <cp:lastModifiedBy>Kristýna Greiner</cp:lastModifiedBy>
  <dcterms:created xsi:type="dcterms:W3CDTF">2022-04-25T13:29:03Z</dcterms:created>
  <dcterms:modified xsi:type="dcterms:W3CDTF">2022-04-26T06:58:24Z</dcterms:modified>
</cp:coreProperties>
</file>